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35" activeTab="2"/>
  </bookViews>
  <sheets>
    <sheet name="在职干部全额" sheetId="1" r:id="rId1"/>
    <sheet name="在职干部差额" sheetId="3" r:id="rId2"/>
    <sheet name="附属中学" sheetId="7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<sst xmlns="http://schemas.openxmlformats.org/spreadsheetml/2006/main" count="217" uniqueCount="87">
  <si>
    <t>2023年度住房货币化补贴排序名单（第三榜公示）</t>
  </si>
  <si>
    <t>在职干部全额补贴：</t>
  </si>
  <si>
    <t>序号</t>
  </si>
  <si>
    <t>姓名</t>
  </si>
  <si>
    <t>单位</t>
  </si>
  <si>
    <t>职务(级别)</t>
  </si>
  <si>
    <t>应享受面积</t>
  </si>
  <si>
    <t>93年前工龄(年)</t>
  </si>
  <si>
    <t>入大学时间</t>
  </si>
  <si>
    <t>参加工作时间</t>
  </si>
  <si>
    <t>到我校时间</t>
  </si>
  <si>
    <t>职龄起始时间（年）</t>
  </si>
  <si>
    <t>工龄分</t>
  </si>
  <si>
    <t>职龄分</t>
  </si>
  <si>
    <t>工龄
（周年）
（含大学学龄）</t>
  </si>
  <si>
    <t>是否为博士</t>
  </si>
  <si>
    <t>附加分      正高、博士、30年工龄</t>
  </si>
  <si>
    <t>总分</t>
  </si>
  <si>
    <t>已享受
金额</t>
  </si>
  <si>
    <t>应享受
金额</t>
  </si>
  <si>
    <t>本次补
贴金额</t>
  </si>
  <si>
    <t>中(科)级</t>
  </si>
  <si>
    <t>副高（处）级</t>
  </si>
  <si>
    <t>正高（校）级</t>
  </si>
  <si>
    <t>由畅宇</t>
  </si>
  <si>
    <t>数学学院</t>
  </si>
  <si>
    <t>副高</t>
  </si>
  <si>
    <t>是</t>
  </si>
  <si>
    <t>张海燕</t>
  </si>
  <si>
    <t xml:space="preserve">国际教育学院 </t>
  </si>
  <si>
    <t>正高</t>
  </si>
  <si>
    <t>否</t>
  </si>
  <si>
    <t>赵  微</t>
  </si>
  <si>
    <t>音乐学院</t>
  </si>
  <si>
    <t>高红杰</t>
  </si>
  <si>
    <t>高职院</t>
  </si>
  <si>
    <t>宋  梅</t>
  </si>
  <si>
    <t>物理学院</t>
  </si>
  <si>
    <t>曹  阳</t>
  </si>
  <si>
    <t>外国语学院</t>
  </si>
  <si>
    <t>常  青</t>
  </si>
  <si>
    <t>申  华</t>
  </si>
  <si>
    <t>何双男</t>
  </si>
  <si>
    <t>薛  丽</t>
  </si>
  <si>
    <t>王  冰</t>
  </si>
  <si>
    <t>中级</t>
  </si>
  <si>
    <t>杨冬梅</t>
  </si>
  <si>
    <t>韦  佳</t>
  </si>
  <si>
    <t>体育学院</t>
  </si>
  <si>
    <t>杜  猛</t>
  </si>
  <si>
    <t>美术学院</t>
  </si>
  <si>
    <t>张  贞</t>
  </si>
  <si>
    <t>管理学院</t>
  </si>
  <si>
    <t>处级</t>
  </si>
  <si>
    <t>张  丽</t>
  </si>
  <si>
    <t>苗雨青</t>
  </si>
  <si>
    <t>于文波</t>
  </si>
  <si>
    <t>顾红生</t>
  </si>
  <si>
    <t>李树多</t>
  </si>
  <si>
    <t>教育科学与技术学院</t>
  </si>
  <si>
    <t>汝春雷</t>
  </si>
  <si>
    <t>资产管理处</t>
  </si>
  <si>
    <t>徐  振</t>
  </si>
  <si>
    <t>赵明鑫</t>
  </si>
  <si>
    <t>计算中心</t>
  </si>
  <si>
    <t>任海兰</t>
  </si>
  <si>
    <t>赵大海</t>
  </si>
  <si>
    <t>花  震</t>
  </si>
  <si>
    <t>梁  宁</t>
  </si>
  <si>
    <t>张  岚</t>
  </si>
  <si>
    <t>李  慧</t>
  </si>
  <si>
    <t>杨  峰</t>
  </si>
  <si>
    <t>朱  涛</t>
  </si>
  <si>
    <t>连晓红</t>
  </si>
  <si>
    <t>在职干部差额补贴：</t>
  </si>
  <si>
    <t>已享受金额</t>
  </si>
  <si>
    <t>应享受货币化补贴</t>
  </si>
  <si>
    <t>本次享受金额</t>
  </si>
  <si>
    <t>姜艳华</t>
  </si>
  <si>
    <t>罗洋</t>
  </si>
  <si>
    <t>单位：鞍山师范学院附属中学</t>
  </si>
  <si>
    <t>已补贴
金额</t>
  </si>
  <si>
    <t>应补贴
金额</t>
  </si>
  <si>
    <t>刘  芳</t>
  </si>
  <si>
    <t>师院附中</t>
  </si>
  <si>
    <t xml:space="preserve"> </t>
  </si>
  <si>
    <t>赵慧书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</si>
</sst>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0" fillId="0" borderId="0">
      <alignment vertical="center"/>
    </xf>
    <xf numFmtId="0" fontId="3" fillId="0" borderId="0"/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5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17" xfId="50"/>
    <cellStyle name="常规 18" xfId="51"/>
    <cellStyle name="常规 19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jjc\Desktop\&#36135;&#24065;&#21270;\2022&#24180;&#20303;&#25151;&#36135;&#24065;&#21270;&#34917;&#36148;\2022&#24180;&#24230;&#32844;&#24037;&#20303;&#25151;&#34917;&#36148;&#21457;&#2591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轮候制"/>
      <sheetName val="平均基数"/>
    </sheetNames>
    <sheetDataSet>
      <sheetData sheetId="0"/>
      <sheetData sheetId="1"/>
      <sheetData sheetId="2">
        <row r="3">
          <cell r="B3" t="str">
            <v>丛  鹏</v>
          </cell>
          <cell r="C3" t="str">
            <v>中级</v>
          </cell>
          <cell r="D3">
            <v>0</v>
          </cell>
          <cell r="E3">
            <v>0</v>
          </cell>
          <cell r="F3">
            <v>90</v>
          </cell>
          <cell r="G3">
            <v>56970</v>
          </cell>
          <cell r="H3">
            <v>5557</v>
          </cell>
          <cell r="I3">
            <v>49415</v>
          </cell>
        </row>
        <row r="4">
          <cell r="B4" t="str">
            <v>钟志强</v>
          </cell>
          <cell r="C4" t="str">
            <v>中级</v>
          </cell>
          <cell r="D4">
            <v>0</v>
          </cell>
          <cell r="E4">
            <v>0</v>
          </cell>
          <cell r="F4">
            <v>90</v>
          </cell>
          <cell r="G4">
            <v>56970</v>
          </cell>
          <cell r="H4">
            <v>5557</v>
          </cell>
          <cell r="I4">
            <v>49415</v>
          </cell>
        </row>
        <row r="5">
          <cell r="B5" t="str">
            <v>赵秀宏</v>
          </cell>
          <cell r="C5" t="str">
            <v>中级</v>
          </cell>
          <cell r="D5">
            <v>0</v>
          </cell>
          <cell r="E5">
            <v>0</v>
          </cell>
          <cell r="F5">
            <v>90</v>
          </cell>
          <cell r="G5">
            <v>56970</v>
          </cell>
          <cell r="H5">
            <v>5557</v>
          </cell>
          <cell r="I5">
            <v>49415</v>
          </cell>
        </row>
        <row r="6">
          <cell r="B6" t="str">
            <v>张毅宁</v>
          </cell>
          <cell r="C6" t="str">
            <v>中级</v>
          </cell>
          <cell r="D6">
            <v>0</v>
          </cell>
          <cell r="E6">
            <v>0</v>
          </cell>
          <cell r="F6">
            <v>90</v>
          </cell>
          <cell r="G6">
            <v>56970</v>
          </cell>
          <cell r="H6">
            <v>5557</v>
          </cell>
          <cell r="I6">
            <v>49415</v>
          </cell>
        </row>
        <row r="7">
          <cell r="B7" t="str">
            <v>宋  梅</v>
          </cell>
          <cell r="C7" t="str">
            <v>副高级</v>
          </cell>
          <cell r="D7">
            <v>0</v>
          </cell>
          <cell r="E7">
            <v>0</v>
          </cell>
          <cell r="F7">
            <v>105</v>
          </cell>
          <cell r="G7">
            <v>66465</v>
          </cell>
          <cell r="H7">
            <v>5557</v>
          </cell>
          <cell r="I7">
            <v>49415</v>
          </cell>
        </row>
        <row r="8">
          <cell r="B8" t="str">
            <v>杨  威</v>
          </cell>
          <cell r="C8" t="str">
            <v>初级</v>
          </cell>
          <cell r="D8">
            <v>4</v>
          </cell>
          <cell r="E8">
            <v>0</v>
          </cell>
          <cell r="F8">
            <v>85</v>
          </cell>
          <cell r="G8">
            <v>55845</v>
          </cell>
          <cell r="H8">
            <v>5557</v>
          </cell>
          <cell r="I8">
            <v>49415</v>
          </cell>
        </row>
        <row r="9">
          <cell r="B9" t="str">
            <v>金  辉</v>
          </cell>
          <cell r="C9" t="str">
            <v>正处级</v>
          </cell>
          <cell r="D9">
            <v>1</v>
          </cell>
          <cell r="E9">
            <v>0</v>
          </cell>
          <cell r="F9">
            <v>105</v>
          </cell>
          <cell r="G9">
            <v>67095</v>
          </cell>
          <cell r="H9">
            <v>5557</v>
          </cell>
          <cell r="I9">
            <v>49415</v>
          </cell>
        </row>
        <row r="10">
          <cell r="B10" t="str">
            <v>白殿罡</v>
          </cell>
          <cell r="C10" t="str">
            <v>副高级</v>
          </cell>
          <cell r="D10">
            <v>0</v>
          </cell>
          <cell r="E10">
            <v>0</v>
          </cell>
          <cell r="F10">
            <v>105</v>
          </cell>
          <cell r="G10">
            <v>66465</v>
          </cell>
          <cell r="H10">
            <v>5557</v>
          </cell>
          <cell r="I10">
            <v>49415</v>
          </cell>
        </row>
        <row r="11">
          <cell r="B11" t="str">
            <v>李  慧</v>
          </cell>
          <cell r="C11" t="str">
            <v>中级</v>
          </cell>
          <cell r="D11">
            <v>0</v>
          </cell>
          <cell r="E11">
            <v>0</v>
          </cell>
          <cell r="F11">
            <v>90</v>
          </cell>
          <cell r="G11">
            <v>56970</v>
          </cell>
          <cell r="H11">
            <v>5557</v>
          </cell>
          <cell r="I11">
            <v>49415</v>
          </cell>
        </row>
        <row r="12">
          <cell r="B12" t="str">
            <v>宗  妮</v>
          </cell>
          <cell r="C12" t="str">
            <v>副高级</v>
          </cell>
          <cell r="D12">
            <v>0</v>
          </cell>
          <cell r="E12">
            <v>0</v>
          </cell>
          <cell r="F12">
            <v>105</v>
          </cell>
          <cell r="G12">
            <v>66465</v>
          </cell>
          <cell r="H12">
            <v>5557</v>
          </cell>
          <cell r="I12">
            <v>49415</v>
          </cell>
        </row>
        <row r="13">
          <cell r="B13" t="str">
            <v>杨晓蕾</v>
          </cell>
          <cell r="C13" t="str">
            <v>中级</v>
          </cell>
          <cell r="D13">
            <v>0</v>
          </cell>
          <cell r="E13">
            <v>0</v>
          </cell>
          <cell r="F13">
            <v>90</v>
          </cell>
          <cell r="G13">
            <v>56970</v>
          </cell>
          <cell r="H13">
            <v>5557</v>
          </cell>
          <cell r="I13">
            <v>49415</v>
          </cell>
        </row>
        <row r="14">
          <cell r="B14" t="str">
            <v>王秋玉</v>
          </cell>
          <cell r="C14" t="str">
            <v>中级</v>
          </cell>
          <cell r="D14">
            <v>0</v>
          </cell>
          <cell r="E14">
            <v>0</v>
          </cell>
          <cell r="F14">
            <v>90</v>
          </cell>
          <cell r="G14">
            <v>56970</v>
          </cell>
          <cell r="H14">
            <v>5557</v>
          </cell>
          <cell r="I14">
            <v>49415</v>
          </cell>
        </row>
        <row r="15">
          <cell r="B15" t="str">
            <v>朴永刚</v>
          </cell>
          <cell r="C15" t="str">
            <v>中级</v>
          </cell>
          <cell r="D15">
            <v>0</v>
          </cell>
          <cell r="E15">
            <v>0</v>
          </cell>
          <cell r="F15">
            <v>90</v>
          </cell>
          <cell r="G15">
            <v>56970</v>
          </cell>
          <cell r="H15">
            <v>5557</v>
          </cell>
          <cell r="I15">
            <v>49415</v>
          </cell>
        </row>
        <row r="16">
          <cell r="B16" t="str">
            <v>张  贞</v>
          </cell>
          <cell r="C16" t="str">
            <v>副高级</v>
          </cell>
          <cell r="D16">
            <v>0</v>
          </cell>
          <cell r="E16">
            <v>0</v>
          </cell>
          <cell r="F16">
            <v>105</v>
          </cell>
          <cell r="G16">
            <v>66465</v>
          </cell>
          <cell r="H16">
            <v>5557</v>
          </cell>
          <cell r="I16">
            <v>49415</v>
          </cell>
        </row>
        <row r="17">
          <cell r="B17" t="str">
            <v>倪  金</v>
          </cell>
          <cell r="C17" t="str">
            <v>中级</v>
          </cell>
          <cell r="D17">
            <v>0</v>
          </cell>
          <cell r="E17">
            <v>0</v>
          </cell>
          <cell r="F17">
            <v>90</v>
          </cell>
          <cell r="G17">
            <v>56970</v>
          </cell>
          <cell r="H17">
            <v>5557</v>
          </cell>
          <cell r="I17">
            <v>49415</v>
          </cell>
        </row>
        <row r="18">
          <cell r="B18" t="str">
            <v>刘长友</v>
          </cell>
          <cell r="C18" t="str">
            <v>正处级</v>
          </cell>
          <cell r="D18">
            <v>1</v>
          </cell>
          <cell r="E18">
            <v>0</v>
          </cell>
          <cell r="F18">
            <v>105</v>
          </cell>
          <cell r="G18">
            <v>67095</v>
          </cell>
          <cell r="H18">
            <v>5557</v>
          </cell>
          <cell r="I18">
            <v>49415</v>
          </cell>
        </row>
        <row r="19">
          <cell r="B19" t="str">
            <v>李珂迪</v>
          </cell>
          <cell r="C19" t="str">
            <v>中级</v>
          </cell>
          <cell r="D19">
            <v>3</v>
          </cell>
          <cell r="E19">
            <v>0</v>
          </cell>
          <cell r="F19">
            <v>90</v>
          </cell>
          <cell r="G19">
            <v>58590</v>
          </cell>
          <cell r="H19">
            <v>5557</v>
          </cell>
          <cell r="I19">
            <v>49415</v>
          </cell>
        </row>
        <row r="20">
          <cell r="B20" t="str">
            <v>孟丽岩</v>
          </cell>
          <cell r="C20" t="str">
            <v>中级</v>
          </cell>
          <cell r="D20">
            <v>2</v>
          </cell>
          <cell r="E20">
            <v>0</v>
          </cell>
          <cell r="F20">
            <v>90</v>
          </cell>
          <cell r="G20">
            <v>58050</v>
          </cell>
          <cell r="H20">
            <v>5557</v>
          </cell>
          <cell r="I20">
            <v>49415</v>
          </cell>
        </row>
        <row r="21">
          <cell r="B21" t="str">
            <v>王  俊</v>
          </cell>
          <cell r="C21" t="str">
            <v>中级</v>
          </cell>
          <cell r="D21">
            <v>0</v>
          </cell>
          <cell r="E21">
            <v>0</v>
          </cell>
          <cell r="F21">
            <v>90</v>
          </cell>
          <cell r="G21">
            <v>56970</v>
          </cell>
          <cell r="H21">
            <v>5557</v>
          </cell>
          <cell r="I21">
            <v>49415</v>
          </cell>
        </row>
        <row r="22">
          <cell r="B22" t="str">
            <v>高红杰</v>
          </cell>
          <cell r="C22" t="str">
            <v>副高级</v>
          </cell>
          <cell r="D22">
            <v>0</v>
          </cell>
          <cell r="E22">
            <v>0</v>
          </cell>
          <cell r="F22">
            <v>105</v>
          </cell>
          <cell r="G22">
            <v>66465</v>
          </cell>
          <cell r="H22">
            <v>5557</v>
          </cell>
          <cell r="I22">
            <v>49415</v>
          </cell>
        </row>
        <row r="23">
          <cell r="B23" t="str">
            <v>张  丽</v>
          </cell>
          <cell r="C23" t="str">
            <v>副高级</v>
          </cell>
          <cell r="D23">
            <v>0</v>
          </cell>
          <cell r="E23">
            <v>0</v>
          </cell>
          <cell r="F23">
            <v>105</v>
          </cell>
          <cell r="G23">
            <v>66465</v>
          </cell>
          <cell r="H23">
            <v>5557</v>
          </cell>
          <cell r="I23">
            <v>49415</v>
          </cell>
        </row>
        <row r="24">
          <cell r="B24" t="str">
            <v>刘  厦</v>
          </cell>
          <cell r="C24" t="str">
            <v>中级</v>
          </cell>
          <cell r="D24">
            <v>0</v>
          </cell>
          <cell r="E24">
            <v>0</v>
          </cell>
          <cell r="F24">
            <v>90</v>
          </cell>
          <cell r="G24">
            <v>56970</v>
          </cell>
          <cell r="H24">
            <v>5557</v>
          </cell>
          <cell r="I24">
            <v>49415</v>
          </cell>
        </row>
        <row r="25">
          <cell r="B25" t="str">
            <v>张  浩</v>
          </cell>
          <cell r="C25" t="str">
            <v>中级</v>
          </cell>
          <cell r="D25">
            <v>12</v>
          </cell>
          <cell r="E25">
            <v>0</v>
          </cell>
          <cell r="F25">
            <v>90</v>
          </cell>
          <cell r="G25">
            <v>63450</v>
          </cell>
          <cell r="H25">
            <v>5557</v>
          </cell>
          <cell r="I25">
            <v>49415</v>
          </cell>
        </row>
        <row r="26">
          <cell r="B26" t="str">
            <v>左志鹏</v>
          </cell>
          <cell r="C26" t="str">
            <v>中级</v>
          </cell>
          <cell r="D26">
            <v>0</v>
          </cell>
          <cell r="E26">
            <v>0</v>
          </cell>
          <cell r="F26">
            <v>90</v>
          </cell>
          <cell r="G26">
            <v>56970</v>
          </cell>
          <cell r="H26">
            <v>5557</v>
          </cell>
          <cell r="I26">
            <v>49415</v>
          </cell>
        </row>
        <row r="27">
          <cell r="B27" t="str">
            <v>李  慧</v>
          </cell>
          <cell r="C27" t="str">
            <v>中级</v>
          </cell>
          <cell r="D27">
            <v>0</v>
          </cell>
          <cell r="E27">
            <v>0</v>
          </cell>
          <cell r="F27">
            <v>90</v>
          </cell>
          <cell r="G27">
            <v>56970</v>
          </cell>
          <cell r="H27">
            <v>5557</v>
          </cell>
          <cell r="I27">
            <v>49415</v>
          </cell>
        </row>
        <row r="28">
          <cell r="B28" t="str">
            <v>朴美兰</v>
          </cell>
          <cell r="C28" t="str">
            <v>中级</v>
          </cell>
          <cell r="D28">
            <v>0</v>
          </cell>
          <cell r="E28">
            <v>0</v>
          </cell>
          <cell r="F28">
            <v>90</v>
          </cell>
          <cell r="G28">
            <v>56970</v>
          </cell>
          <cell r="H28">
            <v>5557</v>
          </cell>
          <cell r="I28">
            <v>49415</v>
          </cell>
        </row>
        <row r="29">
          <cell r="B29" t="str">
            <v>杨冬梅</v>
          </cell>
          <cell r="C29" t="str">
            <v>中级</v>
          </cell>
          <cell r="D29">
            <v>0</v>
          </cell>
          <cell r="E29">
            <v>0</v>
          </cell>
          <cell r="F29">
            <v>90</v>
          </cell>
          <cell r="G29">
            <v>56970</v>
          </cell>
          <cell r="H29">
            <v>5557</v>
          </cell>
          <cell r="I29">
            <v>49415</v>
          </cell>
        </row>
        <row r="30">
          <cell r="B30" t="str">
            <v>何双男</v>
          </cell>
          <cell r="C30" t="str">
            <v>中级</v>
          </cell>
          <cell r="D30">
            <v>0</v>
          </cell>
          <cell r="E30">
            <v>0</v>
          </cell>
          <cell r="F30">
            <v>90</v>
          </cell>
          <cell r="G30">
            <v>56970</v>
          </cell>
          <cell r="H30">
            <v>5557</v>
          </cell>
          <cell r="I30">
            <v>49415</v>
          </cell>
        </row>
        <row r="31">
          <cell r="B31" t="str">
            <v>孙  凯</v>
          </cell>
          <cell r="C31" t="str">
            <v>中级</v>
          </cell>
          <cell r="D31">
            <v>0</v>
          </cell>
          <cell r="E31">
            <v>0</v>
          </cell>
          <cell r="F31">
            <v>90</v>
          </cell>
          <cell r="G31">
            <v>56970</v>
          </cell>
          <cell r="H31">
            <v>5557</v>
          </cell>
          <cell r="I31">
            <v>49415</v>
          </cell>
        </row>
        <row r="32">
          <cell r="B32" t="str">
            <v>朱  涛</v>
          </cell>
          <cell r="C32" t="str">
            <v>中级</v>
          </cell>
          <cell r="D32">
            <v>0</v>
          </cell>
          <cell r="E32">
            <v>0</v>
          </cell>
          <cell r="F32">
            <v>90</v>
          </cell>
          <cell r="G32">
            <v>56970</v>
          </cell>
          <cell r="H32">
            <v>5557</v>
          </cell>
          <cell r="I32">
            <v>49415</v>
          </cell>
        </row>
        <row r="33">
          <cell r="B33" t="str">
            <v>关  威</v>
          </cell>
          <cell r="C33" t="str">
            <v>中级</v>
          </cell>
          <cell r="D33">
            <v>0</v>
          </cell>
          <cell r="E33">
            <v>0</v>
          </cell>
          <cell r="F33">
            <v>90</v>
          </cell>
          <cell r="G33">
            <v>56970</v>
          </cell>
          <cell r="H33">
            <v>5557</v>
          </cell>
          <cell r="I33">
            <v>49415</v>
          </cell>
        </row>
        <row r="34">
          <cell r="B34" t="str">
            <v>王  宁</v>
          </cell>
          <cell r="C34" t="str">
            <v>副高级</v>
          </cell>
          <cell r="D34">
            <v>0</v>
          </cell>
          <cell r="E34">
            <v>0</v>
          </cell>
          <cell r="F34">
            <v>105</v>
          </cell>
          <cell r="G34">
            <v>66465</v>
          </cell>
          <cell r="H34">
            <v>5557</v>
          </cell>
          <cell r="I34">
            <v>49415</v>
          </cell>
        </row>
        <row r="35">
          <cell r="B35" t="str">
            <v>万  明</v>
          </cell>
          <cell r="C35" t="str">
            <v>正科</v>
          </cell>
          <cell r="D35">
            <v>0</v>
          </cell>
          <cell r="E35">
            <v>0</v>
          </cell>
          <cell r="F35">
            <v>90</v>
          </cell>
          <cell r="G35">
            <v>56970</v>
          </cell>
          <cell r="H35">
            <v>5557</v>
          </cell>
          <cell r="I35">
            <v>49415</v>
          </cell>
        </row>
        <row r="36">
          <cell r="B36" t="str">
            <v>王  鑫</v>
          </cell>
          <cell r="C36" t="str">
            <v>中级</v>
          </cell>
          <cell r="D36">
            <v>0</v>
          </cell>
          <cell r="E36">
            <v>0</v>
          </cell>
          <cell r="F36">
            <v>90</v>
          </cell>
          <cell r="G36">
            <v>56970</v>
          </cell>
          <cell r="H36">
            <v>5557</v>
          </cell>
          <cell r="I36">
            <v>49415</v>
          </cell>
        </row>
        <row r="37">
          <cell r="B37" t="str">
            <v>张  晖</v>
          </cell>
          <cell r="C37" t="str">
            <v>中级</v>
          </cell>
          <cell r="D37">
            <v>2</v>
          </cell>
          <cell r="E37">
            <v>0</v>
          </cell>
          <cell r="F37">
            <v>90</v>
          </cell>
          <cell r="G37">
            <v>58050</v>
          </cell>
          <cell r="H37">
            <v>5557</v>
          </cell>
          <cell r="I37">
            <v>49415</v>
          </cell>
        </row>
        <row r="38">
          <cell r="B38" t="str">
            <v>徐  振</v>
          </cell>
          <cell r="C38" t="str">
            <v>副高级</v>
          </cell>
          <cell r="D38">
            <v>0</v>
          </cell>
          <cell r="E38">
            <v>0</v>
          </cell>
          <cell r="F38">
            <v>105</v>
          </cell>
          <cell r="G38">
            <v>66465</v>
          </cell>
          <cell r="H38">
            <v>5557</v>
          </cell>
          <cell r="I38">
            <v>49415</v>
          </cell>
        </row>
        <row r="39">
          <cell r="B39" t="str">
            <v>莫  莉</v>
          </cell>
          <cell r="C39" t="str">
            <v>中级</v>
          </cell>
          <cell r="D39">
            <v>0</v>
          </cell>
          <cell r="E39">
            <v>0</v>
          </cell>
          <cell r="F39">
            <v>90</v>
          </cell>
          <cell r="G39">
            <v>56970</v>
          </cell>
          <cell r="H39">
            <v>5557</v>
          </cell>
          <cell r="I39">
            <v>49415</v>
          </cell>
        </row>
        <row r="40">
          <cell r="B40" t="str">
            <v>付  鹏</v>
          </cell>
          <cell r="C40" t="str">
            <v>中级</v>
          </cell>
          <cell r="D40">
            <v>0</v>
          </cell>
          <cell r="E40">
            <v>0</v>
          </cell>
          <cell r="F40">
            <v>90</v>
          </cell>
          <cell r="G40">
            <v>56970</v>
          </cell>
          <cell r="H40">
            <v>5557</v>
          </cell>
          <cell r="I40">
            <v>49415</v>
          </cell>
        </row>
        <row r="41">
          <cell r="B41" t="str">
            <v>闻先涛</v>
          </cell>
          <cell r="C41" t="str">
            <v>中级</v>
          </cell>
          <cell r="D41">
            <v>0</v>
          </cell>
          <cell r="E41">
            <v>0</v>
          </cell>
          <cell r="F41">
            <v>90</v>
          </cell>
          <cell r="G41">
            <v>56970</v>
          </cell>
          <cell r="H41">
            <v>5557</v>
          </cell>
          <cell r="I41">
            <v>49415</v>
          </cell>
        </row>
        <row r="42">
          <cell r="B42" t="str">
            <v>任  川</v>
          </cell>
          <cell r="C42" t="str">
            <v>中级</v>
          </cell>
          <cell r="D42">
            <v>2</v>
          </cell>
          <cell r="E42">
            <v>0</v>
          </cell>
          <cell r="F42">
            <v>90</v>
          </cell>
          <cell r="G42">
            <v>58050</v>
          </cell>
          <cell r="H42">
            <v>5557</v>
          </cell>
          <cell r="I42">
            <v>49415</v>
          </cell>
        </row>
        <row r="43">
          <cell r="B43" t="str">
            <v>花  震</v>
          </cell>
          <cell r="C43" t="str">
            <v>中级</v>
          </cell>
          <cell r="D43">
            <v>3</v>
          </cell>
          <cell r="E43">
            <v>0</v>
          </cell>
          <cell r="F43">
            <v>90</v>
          </cell>
          <cell r="G43">
            <v>58590</v>
          </cell>
          <cell r="H43">
            <v>5557</v>
          </cell>
          <cell r="I43">
            <v>49415</v>
          </cell>
        </row>
        <row r="44">
          <cell r="B44" t="str">
            <v>韦  佳</v>
          </cell>
          <cell r="C44" t="str">
            <v>中级</v>
          </cell>
          <cell r="D44">
            <v>0</v>
          </cell>
          <cell r="E44">
            <v>0</v>
          </cell>
          <cell r="F44">
            <v>90</v>
          </cell>
          <cell r="G44">
            <v>56970</v>
          </cell>
          <cell r="H44">
            <v>5557</v>
          </cell>
          <cell r="I44">
            <v>49415</v>
          </cell>
        </row>
        <row r="45">
          <cell r="B45" t="str">
            <v>张  岚</v>
          </cell>
          <cell r="C45" t="str">
            <v>副高级</v>
          </cell>
          <cell r="D45">
            <v>0</v>
          </cell>
          <cell r="E45">
            <v>0</v>
          </cell>
          <cell r="F45">
            <v>105</v>
          </cell>
          <cell r="G45">
            <v>66465</v>
          </cell>
          <cell r="H45">
            <v>5557</v>
          </cell>
          <cell r="I45">
            <v>49415</v>
          </cell>
        </row>
        <row r="46">
          <cell r="B46" t="str">
            <v>何丽宏</v>
          </cell>
          <cell r="C46" t="str">
            <v>中级</v>
          </cell>
          <cell r="D46">
            <v>0</v>
          </cell>
          <cell r="E46">
            <v>0</v>
          </cell>
          <cell r="F46">
            <v>90</v>
          </cell>
          <cell r="G46">
            <v>56970</v>
          </cell>
          <cell r="H46">
            <v>5557</v>
          </cell>
          <cell r="I46">
            <v>49415</v>
          </cell>
        </row>
        <row r="47">
          <cell r="B47" t="str">
            <v>许  岩</v>
          </cell>
          <cell r="C47" t="str">
            <v>中级</v>
          </cell>
          <cell r="D47">
            <v>3</v>
          </cell>
          <cell r="E47">
            <v>0</v>
          </cell>
          <cell r="F47">
            <v>90</v>
          </cell>
          <cell r="G47">
            <v>58590</v>
          </cell>
          <cell r="H47">
            <v>5557</v>
          </cell>
          <cell r="I47">
            <v>49415</v>
          </cell>
        </row>
        <row r="48">
          <cell r="B48" t="str">
            <v>任增伟</v>
          </cell>
          <cell r="C48" t="str">
            <v>中级</v>
          </cell>
          <cell r="D48">
            <v>0</v>
          </cell>
          <cell r="E48">
            <v>0</v>
          </cell>
          <cell r="F48">
            <v>90</v>
          </cell>
          <cell r="G48">
            <v>56970</v>
          </cell>
          <cell r="H48">
            <v>5557</v>
          </cell>
          <cell r="I48">
            <v>49415</v>
          </cell>
        </row>
        <row r="49">
          <cell r="B49" t="str">
            <v>周立志</v>
          </cell>
          <cell r="C49" t="str">
            <v>中级</v>
          </cell>
          <cell r="D49">
            <v>0</v>
          </cell>
          <cell r="E49">
            <v>0</v>
          </cell>
          <cell r="F49">
            <v>90</v>
          </cell>
          <cell r="G49">
            <v>56970</v>
          </cell>
          <cell r="H49">
            <v>5557</v>
          </cell>
          <cell r="I49">
            <v>49415</v>
          </cell>
        </row>
        <row r="50">
          <cell r="B50" t="str">
            <v>赵明鑫</v>
          </cell>
          <cell r="C50" t="str">
            <v>中级</v>
          </cell>
          <cell r="D50">
            <v>0</v>
          </cell>
          <cell r="E50">
            <v>0</v>
          </cell>
          <cell r="F50">
            <v>90</v>
          </cell>
          <cell r="G50">
            <v>56970</v>
          </cell>
          <cell r="H50">
            <v>5557</v>
          </cell>
          <cell r="I50">
            <v>49415</v>
          </cell>
        </row>
        <row r="51">
          <cell r="B51" t="str">
            <v>杨  峰</v>
          </cell>
          <cell r="C51" t="str">
            <v>副高级</v>
          </cell>
          <cell r="D51">
            <v>0</v>
          </cell>
          <cell r="E51">
            <v>0</v>
          </cell>
          <cell r="F51">
            <v>105</v>
          </cell>
          <cell r="G51">
            <v>66465</v>
          </cell>
          <cell r="H51">
            <v>5557</v>
          </cell>
          <cell r="I51">
            <v>49415</v>
          </cell>
        </row>
        <row r="52">
          <cell r="B52" t="str">
            <v>李  佳</v>
          </cell>
          <cell r="C52" t="str">
            <v>中级</v>
          </cell>
          <cell r="D52">
            <v>0</v>
          </cell>
          <cell r="E52">
            <v>0</v>
          </cell>
          <cell r="F52">
            <v>90</v>
          </cell>
          <cell r="G52">
            <v>56970</v>
          </cell>
          <cell r="H52">
            <v>5557</v>
          </cell>
          <cell r="I52">
            <v>49415</v>
          </cell>
        </row>
        <row r="53">
          <cell r="B53" t="str">
            <v>郭晓东</v>
          </cell>
          <cell r="C53" t="str">
            <v>中级</v>
          </cell>
          <cell r="D53">
            <v>0</v>
          </cell>
          <cell r="E53">
            <v>0</v>
          </cell>
          <cell r="F53">
            <v>90</v>
          </cell>
          <cell r="G53">
            <v>56970</v>
          </cell>
          <cell r="H53">
            <v>5557</v>
          </cell>
          <cell r="I53">
            <v>49415</v>
          </cell>
        </row>
        <row r="54">
          <cell r="B54" t="str">
            <v>李树多</v>
          </cell>
          <cell r="C54" t="str">
            <v>中级</v>
          </cell>
          <cell r="D54">
            <v>0</v>
          </cell>
          <cell r="E54">
            <v>0</v>
          </cell>
          <cell r="F54">
            <v>90</v>
          </cell>
          <cell r="G54">
            <v>56970</v>
          </cell>
          <cell r="H54">
            <v>5557</v>
          </cell>
          <cell r="I54">
            <v>49415</v>
          </cell>
        </row>
        <row r="55">
          <cell r="B55" t="str">
            <v>崔  革</v>
          </cell>
          <cell r="C55" t="str">
            <v>中级</v>
          </cell>
          <cell r="D55">
            <v>0</v>
          </cell>
          <cell r="E55">
            <v>0</v>
          </cell>
          <cell r="F55">
            <v>90</v>
          </cell>
          <cell r="G55">
            <v>56970</v>
          </cell>
          <cell r="H55">
            <v>5557</v>
          </cell>
          <cell r="I55">
            <v>49415</v>
          </cell>
        </row>
        <row r="56">
          <cell r="B56" t="str">
            <v>范土红</v>
          </cell>
          <cell r="C56" t="str">
            <v>中级</v>
          </cell>
          <cell r="D56">
            <v>0</v>
          </cell>
          <cell r="E56">
            <v>0</v>
          </cell>
          <cell r="F56">
            <v>90</v>
          </cell>
          <cell r="G56">
            <v>56970</v>
          </cell>
          <cell r="H56">
            <v>5557</v>
          </cell>
          <cell r="I56">
            <v>49415</v>
          </cell>
        </row>
        <row r="57">
          <cell r="B57" t="str">
            <v>陈  卓</v>
          </cell>
          <cell r="C57" t="str">
            <v>正高级</v>
          </cell>
          <cell r="D57">
            <v>0</v>
          </cell>
          <cell r="E57">
            <v>105</v>
          </cell>
          <cell r="F57">
            <v>35</v>
          </cell>
          <cell r="G57">
            <v>22155</v>
          </cell>
          <cell r="H57">
            <v>5557</v>
          </cell>
          <cell r="I57">
            <v>20014</v>
          </cell>
        </row>
        <row r="58">
          <cell r="B58" t="str">
            <v>刘  岩</v>
          </cell>
          <cell r="C58" t="str">
            <v>中级</v>
          </cell>
          <cell r="D58">
            <v>0</v>
          </cell>
          <cell r="E58">
            <v>0</v>
          </cell>
          <cell r="F58">
            <v>90</v>
          </cell>
          <cell r="G58">
            <v>56970</v>
          </cell>
          <cell r="H58">
            <v>5557</v>
          </cell>
          <cell r="I58">
            <v>36472</v>
          </cell>
        </row>
        <row r="59">
          <cell r="B59" t="str">
            <v>任绍辉</v>
          </cell>
          <cell r="C59" t="str">
            <v>副高级</v>
          </cell>
          <cell r="D59">
            <v>5</v>
          </cell>
          <cell r="E59">
            <v>0</v>
          </cell>
          <cell r="F59">
            <v>105</v>
          </cell>
          <cell r="G59">
            <v>69615</v>
          </cell>
          <cell r="H59">
            <v>5557</v>
          </cell>
          <cell r="I59">
            <v>49415</v>
          </cell>
        </row>
        <row r="60">
          <cell r="B60" t="str">
            <v>张华丽</v>
          </cell>
          <cell r="C60" t="str">
            <v>副高级</v>
          </cell>
          <cell r="D60">
            <v>0</v>
          </cell>
          <cell r="E60">
            <v>0</v>
          </cell>
          <cell r="F60">
            <v>105</v>
          </cell>
          <cell r="G60">
            <v>66465</v>
          </cell>
          <cell r="H60">
            <v>5557</v>
          </cell>
          <cell r="I60">
            <v>49415</v>
          </cell>
        </row>
        <row r="61">
          <cell r="B61" t="str">
            <v>连晓红</v>
          </cell>
          <cell r="C61" t="str">
            <v>副高级</v>
          </cell>
          <cell r="D61">
            <v>0</v>
          </cell>
          <cell r="E61">
            <v>0</v>
          </cell>
          <cell r="F61">
            <v>105</v>
          </cell>
          <cell r="G61">
            <v>66465</v>
          </cell>
          <cell r="H61">
            <v>5557</v>
          </cell>
          <cell r="I61">
            <v>49415</v>
          </cell>
        </row>
        <row r="62">
          <cell r="B62" t="str">
            <v>梁  宁</v>
          </cell>
          <cell r="C62" t="str">
            <v>中级</v>
          </cell>
          <cell r="D62">
            <v>0</v>
          </cell>
          <cell r="E62">
            <v>0</v>
          </cell>
          <cell r="F62">
            <v>90</v>
          </cell>
          <cell r="G62">
            <v>56970</v>
          </cell>
          <cell r="H62">
            <v>5557</v>
          </cell>
          <cell r="I62">
            <v>49415</v>
          </cell>
        </row>
        <row r="63">
          <cell r="B63" t="str">
            <v>张天予</v>
          </cell>
          <cell r="C63" t="str">
            <v>中级</v>
          </cell>
          <cell r="D63">
            <v>0</v>
          </cell>
          <cell r="E63">
            <v>0</v>
          </cell>
          <cell r="F63">
            <v>90</v>
          </cell>
          <cell r="G63">
            <v>56970</v>
          </cell>
          <cell r="H63">
            <v>5557</v>
          </cell>
          <cell r="I63">
            <v>49415</v>
          </cell>
        </row>
        <row r="64">
          <cell r="B64" t="str">
            <v>王  菲</v>
          </cell>
          <cell r="C64" t="str">
            <v>副高级</v>
          </cell>
          <cell r="D64">
            <v>0</v>
          </cell>
          <cell r="E64">
            <v>0</v>
          </cell>
          <cell r="F64">
            <v>105</v>
          </cell>
          <cell r="G64">
            <v>66465</v>
          </cell>
          <cell r="H64">
            <v>5557</v>
          </cell>
          <cell r="I64">
            <v>49415</v>
          </cell>
        </row>
        <row r="65">
          <cell r="B65" t="str">
            <v>苗雨青</v>
          </cell>
          <cell r="C65" t="str">
            <v>中级</v>
          </cell>
          <cell r="D65">
            <v>0</v>
          </cell>
          <cell r="E65">
            <v>0</v>
          </cell>
          <cell r="F65">
            <v>90</v>
          </cell>
          <cell r="G65">
            <v>56970</v>
          </cell>
          <cell r="H65">
            <v>5557</v>
          </cell>
          <cell r="I65">
            <v>49415</v>
          </cell>
        </row>
        <row r="66">
          <cell r="B66" t="str">
            <v>宋黎明</v>
          </cell>
          <cell r="C66" t="str">
            <v>中级</v>
          </cell>
          <cell r="D66">
            <v>0</v>
          </cell>
          <cell r="E66">
            <v>0</v>
          </cell>
          <cell r="F66">
            <v>90</v>
          </cell>
          <cell r="G66">
            <v>56970</v>
          </cell>
          <cell r="H66">
            <v>5557</v>
          </cell>
          <cell r="I66">
            <v>49415</v>
          </cell>
        </row>
        <row r="67">
          <cell r="B67" t="str">
            <v>杜  猛</v>
          </cell>
          <cell r="C67" t="str">
            <v>副高级</v>
          </cell>
          <cell r="D67">
            <v>0</v>
          </cell>
          <cell r="E67">
            <v>0</v>
          </cell>
          <cell r="F67">
            <v>105</v>
          </cell>
          <cell r="G67">
            <v>66465</v>
          </cell>
          <cell r="H67">
            <v>5557</v>
          </cell>
          <cell r="I67">
            <v>49415</v>
          </cell>
        </row>
        <row r="68">
          <cell r="B68" t="str">
            <v>张  岩</v>
          </cell>
          <cell r="C68" t="str">
            <v>中级</v>
          </cell>
          <cell r="D68">
            <v>0</v>
          </cell>
          <cell r="E68">
            <v>0</v>
          </cell>
          <cell r="F68">
            <v>90</v>
          </cell>
          <cell r="G68">
            <v>56970</v>
          </cell>
          <cell r="H68">
            <v>5557</v>
          </cell>
          <cell r="I68">
            <v>49415</v>
          </cell>
        </row>
        <row r="69">
          <cell r="B69" t="str">
            <v>周晨辉</v>
          </cell>
          <cell r="C69" t="str">
            <v>副高级</v>
          </cell>
          <cell r="D69">
            <v>11</v>
          </cell>
          <cell r="E69">
            <v>0</v>
          </cell>
          <cell r="F69">
            <v>105</v>
          </cell>
          <cell r="G69">
            <v>73395</v>
          </cell>
          <cell r="H69">
            <v>5557</v>
          </cell>
          <cell r="I69">
            <v>7011</v>
          </cell>
        </row>
        <row r="70">
          <cell r="B70" t="str">
            <v>单  丛</v>
          </cell>
          <cell r="C70" t="str">
            <v>中级</v>
          </cell>
          <cell r="D70">
            <v>0</v>
          </cell>
          <cell r="E70">
            <v>0</v>
          </cell>
          <cell r="F70">
            <v>90</v>
          </cell>
          <cell r="G70">
            <v>56970</v>
          </cell>
          <cell r="H70">
            <v>5557</v>
          </cell>
          <cell r="I70">
            <v>49415</v>
          </cell>
        </row>
        <row r="71">
          <cell r="B71" t="str">
            <v>顾红生</v>
          </cell>
          <cell r="C71" t="str">
            <v>中级</v>
          </cell>
          <cell r="D71">
            <v>0</v>
          </cell>
          <cell r="E71">
            <v>0</v>
          </cell>
          <cell r="F71">
            <v>90</v>
          </cell>
          <cell r="G71">
            <v>56970</v>
          </cell>
          <cell r="H71">
            <v>5557</v>
          </cell>
          <cell r="I71">
            <v>49415</v>
          </cell>
        </row>
        <row r="72">
          <cell r="B72" t="str">
            <v>于文波</v>
          </cell>
          <cell r="C72" t="str">
            <v>副高级</v>
          </cell>
          <cell r="D72">
            <v>0</v>
          </cell>
          <cell r="E72">
            <v>0</v>
          </cell>
          <cell r="F72">
            <v>105</v>
          </cell>
          <cell r="G72">
            <v>66465</v>
          </cell>
          <cell r="H72">
            <v>5557</v>
          </cell>
          <cell r="I72">
            <v>49415</v>
          </cell>
        </row>
        <row r="73">
          <cell r="B73" t="str">
            <v>张  淳</v>
          </cell>
          <cell r="C73" t="str">
            <v>中级</v>
          </cell>
          <cell r="D73">
            <v>0</v>
          </cell>
          <cell r="E73">
            <v>0</v>
          </cell>
          <cell r="F73">
            <v>90</v>
          </cell>
          <cell r="G73">
            <v>56970</v>
          </cell>
          <cell r="H73">
            <v>5557</v>
          </cell>
          <cell r="I73">
            <v>49415</v>
          </cell>
        </row>
        <row r="74">
          <cell r="B74" t="str">
            <v>刘国花</v>
          </cell>
          <cell r="C74" t="str">
            <v>中级</v>
          </cell>
          <cell r="D74">
            <v>0</v>
          </cell>
          <cell r="E74">
            <v>0</v>
          </cell>
          <cell r="F74">
            <v>90</v>
          </cell>
          <cell r="G74">
            <v>56970</v>
          </cell>
          <cell r="H74">
            <v>5557</v>
          </cell>
          <cell r="I74">
            <v>49415</v>
          </cell>
        </row>
        <row r="75">
          <cell r="B75" t="str">
            <v>申  华</v>
          </cell>
          <cell r="C75" t="str">
            <v>副高级</v>
          </cell>
          <cell r="D75">
            <v>0</v>
          </cell>
          <cell r="E75">
            <v>0</v>
          </cell>
          <cell r="F75">
            <v>105</v>
          </cell>
          <cell r="G75">
            <v>66465</v>
          </cell>
          <cell r="H75">
            <v>5557</v>
          </cell>
          <cell r="I75">
            <v>49415</v>
          </cell>
        </row>
        <row r="76">
          <cell r="B76" t="str">
            <v>浦天宏</v>
          </cell>
          <cell r="C76" t="str">
            <v>副高级</v>
          </cell>
          <cell r="D76">
            <v>7</v>
          </cell>
          <cell r="E76">
            <v>0</v>
          </cell>
          <cell r="F76">
            <v>105</v>
          </cell>
          <cell r="G76">
            <v>70875</v>
          </cell>
          <cell r="H76">
            <v>5557</v>
          </cell>
          <cell r="I76">
            <v>49415</v>
          </cell>
        </row>
        <row r="77">
          <cell r="B77" t="str">
            <v>王宇丹</v>
          </cell>
          <cell r="C77" t="str">
            <v>中级</v>
          </cell>
          <cell r="D77">
            <v>0</v>
          </cell>
          <cell r="E77">
            <v>0</v>
          </cell>
          <cell r="F77">
            <v>90</v>
          </cell>
          <cell r="G77">
            <v>56970</v>
          </cell>
          <cell r="H77">
            <v>5557</v>
          </cell>
          <cell r="I77">
            <v>14540</v>
          </cell>
        </row>
        <row r="78">
          <cell r="B78" t="str">
            <v>金  璇</v>
          </cell>
          <cell r="C78" t="str">
            <v>中级</v>
          </cell>
          <cell r="D78">
            <v>0</v>
          </cell>
          <cell r="E78">
            <v>0</v>
          </cell>
          <cell r="F78">
            <v>90</v>
          </cell>
          <cell r="G78">
            <v>56970</v>
          </cell>
          <cell r="H78">
            <v>5557</v>
          </cell>
          <cell r="I78">
            <v>49415</v>
          </cell>
        </row>
        <row r="79">
          <cell r="B79" t="str">
            <v>路  红</v>
          </cell>
          <cell r="C79" t="str">
            <v>中级</v>
          </cell>
          <cell r="D79">
            <v>0</v>
          </cell>
          <cell r="E79">
            <v>0</v>
          </cell>
          <cell r="F79">
            <v>90</v>
          </cell>
          <cell r="G79">
            <v>56970</v>
          </cell>
          <cell r="H79">
            <v>5557</v>
          </cell>
          <cell r="I79">
            <v>49415</v>
          </cell>
        </row>
        <row r="80">
          <cell r="B80" t="str">
            <v>丁  红</v>
          </cell>
          <cell r="C80" t="str">
            <v>中级</v>
          </cell>
          <cell r="D80">
            <v>4</v>
          </cell>
          <cell r="E80">
            <v>0</v>
          </cell>
          <cell r="F80">
            <v>90</v>
          </cell>
          <cell r="G80">
            <v>59130</v>
          </cell>
          <cell r="H80">
            <v>5557</v>
          </cell>
          <cell r="I80">
            <v>49415</v>
          </cell>
        </row>
        <row r="81">
          <cell r="B81" t="str">
            <v>时巍巍</v>
          </cell>
          <cell r="C81" t="str">
            <v>中级</v>
          </cell>
          <cell r="D81">
            <v>0</v>
          </cell>
          <cell r="E81">
            <v>0</v>
          </cell>
          <cell r="F81">
            <v>90</v>
          </cell>
          <cell r="G81">
            <v>56970</v>
          </cell>
          <cell r="H81">
            <v>5557</v>
          </cell>
          <cell r="I81">
            <v>49415</v>
          </cell>
        </row>
        <row r="82">
          <cell r="B82" t="str">
            <v>赵  琳</v>
          </cell>
          <cell r="C82" t="str">
            <v>中级</v>
          </cell>
          <cell r="D82">
            <v>0</v>
          </cell>
          <cell r="E82">
            <v>0</v>
          </cell>
          <cell r="F82">
            <v>90</v>
          </cell>
          <cell r="G82">
            <v>56970</v>
          </cell>
          <cell r="H82">
            <v>5557</v>
          </cell>
          <cell r="I82">
            <v>36472</v>
          </cell>
        </row>
        <row r="83">
          <cell r="B83" t="str">
            <v>贾凤旭</v>
          </cell>
          <cell r="C83" t="str">
            <v>副高级</v>
          </cell>
          <cell r="D83">
            <v>2</v>
          </cell>
          <cell r="E83">
            <v>90</v>
          </cell>
          <cell r="F83">
            <v>15</v>
          </cell>
          <cell r="G83">
            <v>9675</v>
          </cell>
          <cell r="H83">
            <v>5557</v>
          </cell>
          <cell r="I83">
            <v>7011</v>
          </cell>
        </row>
        <row r="84">
          <cell r="B84" t="str">
            <v>汤宪振</v>
          </cell>
          <cell r="C84" t="str">
            <v>副高级</v>
          </cell>
          <cell r="D84">
            <v>0</v>
          </cell>
          <cell r="E84">
            <v>90</v>
          </cell>
          <cell r="F84">
            <v>15</v>
          </cell>
          <cell r="G84">
            <v>9495</v>
          </cell>
          <cell r="H84">
            <v>5557</v>
          </cell>
          <cell r="I84">
            <v>7011</v>
          </cell>
        </row>
        <row r="85">
          <cell r="B85" t="str">
            <v>杨  桦</v>
          </cell>
          <cell r="C85" t="str">
            <v>中级</v>
          </cell>
          <cell r="D85">
            <v>2</v>
          </cell>
          <cell r="E85">
            <v>0</v>
          </cell>
          <cell r="F85">
            <v>90</v>
          </cell>
          <cell r="G85">
            <v>58050</v>
          </cell>
          <cell r="H85">
            <v>5557</v>
          </cell>
          <cell r="I85">
            <v>49415</v>
          </cell>
        </row>
        <row r="86">
          <cell r="B86" t="str">
            <v>吴  丹</v>
          </cell>
          <cell r="C86" t="str">
            <v>中级</v>
          </cell>
          <cell r="D86">
            <v>0</v>
          </cell>
          <cell r="E86">
            <v>0</v>
          </cell>
          <cell r="F86">
            <v>90</v>
          </cell>
          <cell r="G86">
            <v>56970</v>
          </cell>
          <cell r="H86">
            <v>5557</v>
          </cell>
          <cell r="I86">
            <v>49415</v>
          </cell>
        </row>
        <row r="87">
          <cell r="B87" t="str">
            <v>郑  岩</v>
          </cell>
          <cell r="C87" t="str">
            <v>中级</v>
          </cell>
          <cell r="D87">
            <v>0</v>
          </cell>
          <cell r="E87">
            <v>0</v>
          </cell>
          <cell r="F87">
            <v>90</v>
          </cell>
          <cell r="G87">
            <v>56970</v>
          </cell>
          <cell r="H87">
            <v>5557</v>
          </cell>
          <cell r="I87">
            <v>49415</v>
          </cell>
        </row>
        <row r="88">
          <cell r="B88" t="str">
            <v>常  青</v>
          </cell>
          <cell r="C88" t="str">
            <v>副高级</v>
          </cell>
          <cell r="D88">
            <v>0</v>
          </cell>
          <cell r="E88">
            <v>0</v>
          </cell>
          <cell r="F88">
            <v>105</v>
          </cell>
          <cell r="G88">
            <v>66465</v>
          </cell>
          <cell r="H88">
            <v>5557</v>
          </cell>
          <cell r="I88">
            <v>49415</v>
          </cell>
        </row>
        <row r="89">
          <cell r="B89" t="str">
            <v>李红梅</v>
          </cell>
          <cell r="C89" t="str">
            <v>中级</v>
          </cell>
          <cell r="D89">
            <v>0</v>
          </cell>
          <cell r="E89">
            <v>0</v>
          </cell>
          <cell r="F89">
            <v>90</v>
          </cell>
          <cell r="G89">
            <v>56970</v>
          </cell>
          <cell r="H89">
            <v>5557</v>
          </cell>
          <cell r="I89">
            <v>49415</v>
          </cell>
        </row>
        <row r="90">
          <cell r="B90" t="str">
            <v>杨金豹</v>
          </cell>
          <cell r="C90" t="str">
            <v>中级</v>
          </cell>
          <cell r="D90">
            <v>0</v>
          </cell>
          <cell r="E90">
            <v>0</v>
          </cell>
          <cell r="F90">
            <v>90</v>
          </cell>
          <cell r="G90">
            <v>56970</v>
          </cell>
          <cell r="H90">
            <v>5557</v>
          </cell>
          <cell r="I90">
            <v>49415</v>
          </cell>
        </row>
        <row r="91">
          <cell r="B91" t="str">
            <v>吴丽君</v>
          </cell>
          <cell r="C91" t="str">
            <v>中级</v>
          </cell>
          <cell r="D91">
            <v>0</v>
          </cell>
          <cell r="E91">
            <v>0</v>
          </cell>
          <cell r="F91">
            <v>90</v>
          </cell>
          <cell r="G91">
            <v>56970</v>
          </cell>
          <cell r="H91">
            <v>5557</v>
          </cell>
          <cell r="I91">
            <v>49415</v>
          </cell>
        </row>
        <row r="92">
          <cell r="B92" t="str">
            <v>姜  虹</v>
          </cell>
          <cell r="C92" t="str">
            <v>中级</v>
          </cell>
          <cell r="D92">
            <v>0</v>
          </cell>
          <cell r="E92">
            <v>0</v>
          </cell>
          <cell r="F92">
            <v>90</v>
          </cell>
          <cell r="G92">
            <v>56970</v>
          </cell>
          <cell r="H92">
            <v>5557</v>
          </cell>
          <cell r="I92">
            <v>49415</v>
          </cell>
        </row>
        <row r="93">
          <cell r="B93" t="str">
            <v>张恩华</v>
          </cell>
          <cell r="C93" t="str">
            <v>中级</v>
          </cell>
          <cell r="D93">
            <v>0</v>
          </cell>
          <cell r="E93">
            <v>0</v>
          </cell>
          <cell r="F93">
            <v>90</v>
          </cell>
          <cell r="G93">
            <v>56970</v>
          </cell>
          <cell r="H93">
            <v>5557</v>
          </cell>
          <cell r="I93">
            <v>49415</v>
          </cell>
        </row>
        <row r="94">
          <cell r="B94" t="str">
            <v>田  巍</v>
          </cell>
          <cell r="C94" t="str">
            <v>中级</v>
          </cell>
          <cell r="D94">
            <v>0</v>
          </cell>
          <cell r="E94">
            <v>0</v>
          </cell>
          <cell r="F94">
            <v>90</v>
          </cell>
          <cell r="G94">
            <v>56970</v>
          </cell>
          <cell r="H94">
            <v>5557</v>
          </cell>
          <cell r="I94">
            <v>49415</v>
          </cell>
        </row>
        <row r="95">
          <cell r="B95" t="str">
            <v>王泽龙</v>
          </cell>
          <cell r="C95" t="str">
            <v>中级</v>
          </cell>
          <cell r="D95">
            <v>1</v>
          </cell>
          <cell r="E95">
            <v>0</v>
          </cell>
          <cell r="F95">
            <v>90</v>
          </cell>
          <cell r="G95">
            <v>57510</v>
          </cell>
          <cell r="H95">
            <v>5557</v>
          </cell>
          <cell r="I95">
            <v>49415</v>
          </cell>
        </row>
        <row r="96">
          <cell r="B96" t="str">
            <v>孙玉华</v>
          </cell>
          <cell r="C96" t="str">
            <v>副高级</v>
          </cell>
          <cell r="D96">
            <v>1</v>
          </cell>
          <cell r="E96">
            <v>0</v>
          </cell>
          <cell r="F96">
            <v>105</v>
          </cell>
          <cell r="G96">
            <v>67095</v>
          </cell>
          <cell r="H96">
            <v>5557</v>
          </cell>
          <cell r="I96">
            <v>49415</v>
          </cell>
        </row>
        <row r="97">
          <cell r="B97" t="str">
            <v>王  冰</v>
          </cell>
          <cell r="C97" t="str">
            <v>中级</v>
          </cell>
          <cell r="D97">
            <v>0</v>
          </cell>
          <cell r="E97">
            <v>0</v>
          </cell>
          <cell r="F97">
            <v>90</v>
          </cell>
          <cell r="G97">
            <v>56970</v>
          </cell>
          <cell r="H97">
            <v>5557</v>
          </cell>
          <cell r="I97">
            <v>49415</v>
          </cell>
        </row>
        <row r="98">
          <cell r="B98" t="str">
            <v>曹  阳</v>
          </cell>
          <cell r="C98" t="str">
            <v>副高级</v>
          </cell>
          <cell r="D98">
            <v>0</v>
          </cell>
          <cell r="E98">
            <v>0</v>
          </cell>
          <cell r="F98">
            <v>105</v>
          </cell>
          <cell r="G98">
            <v>66465</v>
          </cell>
          <cell r="H98">
            <v>5557</v>
          </cell>
          <cell r="I98">
            <v>49415</v>
          </cell>
        </row>
        <row r="99">
          <cell r="B99" t="str">
            <v>朱海滨</v>
          </cell>
          <cell r="C99" t="str">
            <v>副高级</v>
          </cell>
          <cell r="D99">
            <v>1</v>
          </cell>
          <cell r="E99">
            <v>0</v>
          </cell>
          <cell r="F99">
            <v>105</v>
          </cell>
          <cell r="G99">
            <v>67095</v>
          </cell>
          <cell r="H99">
            <v>5557</v>
          </cell>
          <cell r="I99">
            <v>49415</v>
          </cell>
        </row>
        <row r="100">
          <cell r="B100" t="str">
            <v>苏  粤</v>
          </cell>
          <cell r="C100" t="str">
            <v>中级</v>
          </cell>
          <cell r="D100">
            <v>0</v>
          </cell>
          <cell r="E100">
            <v>0</v>
          </cell>
          <cell r="F100">
            <v>90</v>
          </cell>
          <cell r="G100">
            <v>56970</v>
          </cell>
          <cell r="H100">
            <v>5557</v>
          </cell>
          <cell r="I100">
            <v>49415</v>
          </cell>
        </row>
        <row r="101">
          <cell r="B101" t="str">
            <v>周金凤</v>
          </cell>
          <cell r="C101" t="str">
            <v>中级</v>
          </cell>
          <cell r="D101">
            <v>0</v>
          </cell>
          <cell r="E101">
            <v>0</v>
          </cell>
          <cell r="F101">
            <v>90</v>
          </cell>
          <cell r="G101">
            <v>56970</v>
          </cell>
          <cell r="H101">
            <v>5557</v>
          </cell>
          <cell r="I101">
            <v>49415</v>
          </cell>
        </row>
        <row r="102">
          <cell r="B102" t="str">
            <v>赵  微</v>
          </cell>
          <cell r="C102" t="str">
            <v>副高级</v>
          </cell>
          <cell r="D102">
            <v>2</v>
          </cell>
          <cell r="E102">
            <v>0</v>
          </cell>
          <cell r="F102">
            <v>105</v>
          </cell>
          <cell r="G102">
            <v>67725</v>
          </cell>
          <cell r="H102">
            <v>5557</v>
          </cell>
          <cell r="I102">
            <v>49415</v>
          </cell>
        </row>
        <row r="103">
          <cell r="B103" t="str">
            <v>薛  丽</v>
          </cell>
          <cell r="C103" t="str">
            <v>副高级</v>
          </cell>
          <cell r="D103">
            <v>0</v>
          </cell>
          <cell r="E103">
            <v>0</v>
          </cell>
          <cell r="F103">
            <v>105</v>
          </cell>
          <cell r="G103">
            <v>66465</v>
          </cell>
          <cell r="H103">
            <v>5557</v>
          </cell>
          <cell r="I103">
            <v>49415</v>
          </cell>
        </row>
        <row r="104">
          <cell r="B104" t="str">
            <v>赵大海</v>
          </cell>
          <cell r="C104" t="str">
            <v>中级</v>
          </cell>
          <cell r="D104">
            <v>0</v>
          </cell>
          <cell r="E104">
            <v>0</v>
          </cell>
          <cell r="F104">
            <v>90</v>
          </cell>
          <cell r="G104">
            <v>56970</v>
          </cell>
          <cell r="H104">
            <v>5557</v>
          </cell>
          <cell r="I104">
            <v>49415</v>
          </cell>
        </row>
        <row r="105">
          <cell r="B105" t="str">
            <v>赫  迪</v>
          </cell>
          <cell r="C105" t="str">
            <v>中级</v>
          </cell>
          <cell r="D105">
            <v>0</v>
          </cell>
          <cell r="E105">
            <v>0</v>
          </cell>
          <cell r="F105">
            <v>90</v>
          </cell>
          <cell r="G105">
            <v>56970</v>
          </cell>
          <cell r="H105">
            <v>5557</v>
          </cell>
          <cell r="I105">
            <v>49415</v>
          </cell>
        </row>
        <row r="106">
          <cell r="B106" t="str">
            <v>张双瑶</v>
          </cell>
          <cell r="C106" t="str">
            <v>中级</v>
          </cell>
          <cell r="D106">
            <v>0</v>
          </cell>
          <cell r="E106">
            <v>0</v>
          </cell>
          <cell r="F106">
            <v>90</v>
          </cell>
          <cell r="G106">
            <v>56970</v>
          </cell>
          <cell r="H106">
            <v>5557</v>
          </cell>
          <cell r="I106">
            <v>49415</v>
          </cell>
        </row>
        <row r="107">
          <cell r="B107" t="str">
            <v>任海兰</v>
          </cell>
          <cell r="C107" t="str">
            <v>副高级</v>
          </cell>
          <cell r="D107">
            <v>0</v>
          </cell>
          <cell r="E107">
            <v>0</v>
          </cell>
          <cell r="F107">
            <v>105</v>
          </cell>
          <cell r="G107">
            <v>66465</v>
          </cell>
          <cell r="H107">
            <v>5557</v>
          </cell>
          <cell r="I107">
            <v>49415</v>
          </cell>
        </row>
        <row r="108">
          <cell r="B108" t="str">
            <v>张晓蓓</v>
          </cell>
          <cell r="C108" t="str">
            <v>副高级</v>
          </cell>
          <cell r="D108">
            <v>2</v>
          </cell>
          <cell r="E108">
            <v>0</v>
          </cell>
          <cell r="F108">
            <v>105</v>
          </cell>
          <cell r="G108">
            <v>67725</v>
          </cell>
          <cell r="H108">
            <v>5557</v>
          </cell>
          <cell r="I108">
            <v>49415</v>
          </cell>
        </row>
        <row r="109">
          <cell r="B109" t="str">
            <v>褚晓冬</v>
          </cell>
          <cell r="C109" t="str">
            <v>正高级</v>
          </cell>
          <cell r="D109">
            <v>0</v>
          </cell>
          <cell r="E109">
            <v>0</v>
          </cell>
          <cell r="F109">
            <v>140</v>
          </cell>
          <cell r="G109">
            <v>88620</v>
          </cell>
          <cell r="H109">
            <v>5557</v>
          </cell>
          <cell r="I109">
            <v>49415</v>
          </cell>
        </row>
        <row r="110">
          <cell r="B110" t="str">
            <v>冯敬华</v>
          </cell>
          <cell r="C110" t="str">
            <v>中级</v>
          </cell>
          <cell r="D110">
            <v>0</v>
          </cell>
          <cell r="E110">
            <v>0</v>
          </cell>
          <cell r="F110">
            <v>90</v>
          </cell>
          <cell r="G110">
            <v>56970</v>
          </cell>
          <cell r="H110">
            <v>5557</v>
          </cell>
          <cell r="I110">
            <v>49415</v>
          </cell>
        </row>
        <row r="111">
          <cell r="B111" t="str">
            <v>郭志光</v>
          </cell>
          <cell r="C111" t="str">
            <v>中教一级</v>
          </cell>
          <cell r="D111">
            <v>0</v>
          </cell>
          <cell r="E111">
            <v>0</v>
          </cell>
          <cell r="F111">
            <v>90</v>
          </cell>
          <cell r="G111">
            <v>56970</v>
          </cell>
          <cell r="H111">
            <v>5557</v>
          </cell>
          <cell r="I111">
            <v>49415</v>
          </cell>
        </row>
        <row r="112">
          <cell r="B112" t="str">
            <v>肖明珠</v>
          </cell>
          <cell r="C112" t="str">
            <v>中教一级</v>
          </cell>
          <cell r="D112">
            <v>0</v>
          </cell>
          <cell r="E112">
            <v>0</v>
          </cell>
          <cell r="F112">
            <v>90</v>
          </cell>
          <cell r="G112">
            <v>56970</v>
          </cell>
          <cell r="H112">
            <v>5557</v>
          </cell>
          <cell r="I112">
            <v>49415</v>
          </cell>
        </row>
        <row r="113">
          <cell r="B113" t="str">
            <v>侯  屹</v>
          </cell>
          <cell r="C113" t="str">
            <v>中教高级</v>
          </cell>
          <cell r="D113">
            <v>0</v>
          </cell>
          <cell r="E113">
            <v>0</v>
          </cell>
          <cell r="F113">
            <v>105</v>
          </cell>
          <cell r="G113">
            <v>66465</v>
          </cell>
          <cell r="H113">
            <v>5557</v>
          </cell>
          <cell r="I113">
            <v>49415</v>
          </cell>
        </row>
        <row r="114">
          <cell r="B114" t="str">
            <v>罗新颜</v>
          </cell>
          <cell r="C114" t="str">
            <v>中教一级</v>
          </cell>
          <cell r="D114">
            <v>0</v>
          </cell>
          <cell r="E114">
            <v>0</v>
          </cell>
          <cell r="F114">
            <v>90</v>
          </cell>
          <cell r="G114">
            <v>56970</v>
          </cell>
          <cell r="H114">
            <v>5557</v>
          </cell>
          <cell r="I114">
            <v>49415</v>
          </cell>
        </row>
        <row r="115">
          <cell r="B115" t="str">
            <v>王晓丹</v>
          </cell>
          <cell r="C115" t="str">
            <v>中教高级</v>
          </cell>
          <cell r="D115">
            <v>0</v>
          </cell>
          <cell r="E115">
            <v>0</v>
          </cell>
          <cell r="F115">
            <v>105</v>
          </cell>
          <cell r="G115">
            <v>66465</v>
          </cell>
          <cell r="H115">
            <v>5557</v>
          </cell>
          <cell r="I115">
            <v>49415</v>
          </cell>
        </row>
        <row r="116">
          <cell r="B116" t="str">
            <v>钟丽娜</v>
          </cell>
          <cell r="C116" t="str">
            <v>中教高级</v>
          </cell>
          <cell r="D116">
            <v>0</v>
          </cell>
          <cell r="E116">
            <v>0</v>
          </cell>
          <cell r="F116">
            <v>105</v>
          </cell>
          <cell r="G116">
            <v>66465</v>
          </cell>
          <cell r="H116">
            <v>5557</v>
          </cell>
          <cell r="I116">
            <v>49415</v>
          </cell>
        </row>
        <row r="117">
          <cell r="B117" t="str">
            <v>杨明杰</v>
          </cell>
          <cell r="C117" t="str">
            <v>中教一级</v>
          </cell>
          <cell r="D117">
            <v>0</v>
          </cell>
          <cell r="E117">
            <v>0</v>
          </cell>
          <cell r="F117">
            <v>90</v>
          </cell>
          <cell r="G117">
            <v>56970</v>
          </cell>
          <cell r="H117">
            <v>5557</v>
          </cell>
          <cell r="I117">
            <v>49415</v>
          </cell>
        </row>
        <row r="118">
          <cell r="B118" t="str">
            <v>赵慧书</v>
          </cell>
          <cell r="C118" t="str">
            <v>中教高级</v>
          </cell>
          <cell r="D118">
            <v>0</v>
          </cell>
          <cell r="E118">
            <v>0</v>
          </cell>
          <cell r="F118">
            <v>105</v>
          </cell>
          <cell r="G118">
            <v>66465</v>
          </cell>
          <cell r="H118">
            <v>5557</v>
          </cell>
          <cell r="I118">
            <v>49415</v>
          </cell>
        </row>
        <row r="119">
          <cell r="B119" t="str">
            <v>周  玲</v>
          </cell>
          <cell r="C119" t="str">
            <v>中教一级</v>
          </cell>
          <cell r="D119">
            <v>0</v>
          </cell>
          <cell r="E119">
            <v>0</v>
          </cell>
          <cell r="F119">
            <v>90</v>
          </cell>
          <cell r="G119">
            <v>56970</v>
          </cell>
          <cell r="H119">
            <v>5557</v>
          </cell>
          <cell r="I119">
            <v>49415</v>
          </cell>
        </row>
        <row r="120">
          <cell r="B120" t="str">
            <v>王  爽</v>
          </cell>
          <cell r="C120" t="str">
            <v>中教一级</v>
          </cell>
          <cell r="D120">
            <v>0</v>
          </cell>
          <cell r="E120">
            <v>0</v>
          </cell>
          <cell r="F120">
            <v>90</v>
          </cell>
          <cell r="G120">
            <v>56970</v>
          </cell>
          <cell r="H120">
            <v>5557</v>
          </cell>
          <cell r="I120">
            <v>49415</v>
          </cell>
        </row>
        <row r="121">
          <cell r="B121" t="str">
            <v>李清华</v>
          </cell>
          <cell r="C121" t="str">
            <v>中教高级</v>
          </cell>
          <cell r="D121">
            <v>0</v>
          </cell>
          <cell r="E121">
            <v>0</v>
          </cell>
          <cell r="F121">
            <v>105</v>
          </cell>
          <cell r="G121">
            <v>66465</v>
          </cell>
          <cell r="H121">
            <v>5557</v>
          </cell>
          <cell r="I121">
            <v>49415</v>
          </cell>
        </row>
        <row r="122">
          <cell r="B122" t="str">
            <v>汤  鑫</v>
          </cell>
          <cell r="C122" t="str">
            <v>中教一级</v>
          </cell>
          <cell r="D122">
            <v>0</v>
          </cell>
          <cell r="E122">
            <v>0</v>
          </cell>
          <cell r="F122">
            <v>90</v>
          </cell>
          <cell r="G122">
            <v>56970</v>
          </cell>
          <cell r="H122">
            <v>5557</v>
          </cell>
          <cell r="I122">
            <v>49415</v>
          </cell>
        </row>
        <row r="123">
          <cell r="B123" t="str">
            <v>于  波</v>
          </cell>
          <cell r="C123" t="str">
            <v>中教高级</v>
          </cell>
          <cell r="D123">
            <v>0</v>
          </cell>
          <cell r="E123">
            <v>0</v>
          </cell>
          <cell r="F123">
            <v>105</v>
          </cell>
          <cell r="G123">
            <v>66465</v>
          </cell>
          <cell r="H123">
            <v>5557</v>
          </cell>
          <cell r="I123">
            <v>49415</v>
          </cell>
        </row>
        <row r="124">
          <cell r="B124" t="str">
            <v>刘桃月</v>
          </cell>
          <cell r="C124" t="str">
            <v>中教高级</v>
          </cell>
          <cell r="D124">
            <v>0</v>
          </cell>
          <cell r="E124">
            <v>0</v>
          </cell>
          <cell r="F124">
            <v>105</v>
          </cell>
          <cell r="G124">
            <v>66465</v>
          </cell>
          <cell r="H124">
            <v>5557</v>
          </cell>
          <cell r="I124">
            <v>49415</v>
          </cell>
        </row>
        <row r="125">
          <cell r="B125" t="str">
            <v>刘  芳</v>
          </cell>
          <cell r="C125" t="str">
            <v>中教高级</v>
          </cell>
          <cell r="D125">
            <v>0</v>
          </cell>
          <cell r="E125">
            <v>0</v>
          </cell>
          <cell r="F125">
            <v>105</v>
          </cell>
          <cell r="G125">
            <v>66465</v>
          </cell>
          <cell r="H125">
            <v>5557</v>
          </cell>
          <cell r="I125">
            <v>36472</v>
          </cell>
        </row>
        <row r="126">
          <cell r="B126" t="str">
            <v>金晓峰</v>
          </cell>
          <cell r="C126" t="str">
            <v>中级</v>
          </cell>
          <cell r="D126">
            <v>0</v>
          </cell>
          <cell r="E126">
            <v>0</v>
          </cell>
          <cell r="F126">
            <v>90</v>
          </cell>
          <cell r="G126">
            <v>56970</v>
          </cell>
          <cell r="H126">
            <v>5557</v>
          </cell>
          <cell r="I126">
            <v>49415</v>
          </cell>
        </row>
        <row r="127">
          <cell r="B127" t="str">
            <v>刘善龙</v>
          </cell>
          <cell r="C127" t="str">
            <v>副处级</v>
          </cell>
          <cell r="D127">
            <v>0</v>
          </cell>
          <cell r="E127">
            <v>90</v>
          </cell>
          <cell r="F127">
            <v>15</v>
          </cell>
          <cell r="G127">
            <v>9495</v>
          </cell>
          <cell r="H127">
            <v>5557</v>
          </cell>
          <cell r="I127">
            <v>7011</v>
          </cell>
        </row>
        <row r="128">
          <cell r="B128" t="str">
            <v>高  文</v>
          </cell>
          <cell r="C128" t="str">
            <v>中级</v>
          </cell>
          <cell r="D128">
            <v>8</v>
          </cell>
          <cell r="E128">
            <v>0</v>
          </cell>
          <cell r="F128">
            <v>90</v>
          </cell>
          <cell r="G128">
            <v>61290</v>
          </cell>
          <cell r="H128">
            <v>5557</v>
          </cell>
          <cell r="I128">
            <v>49415</v>
          </cell>
        </row>
        <row r="129">
          <cell r="B129" t="str">
            <v>孙立东</v>
          </cell>
          <cell r="C129" t="str">
            <v>中级</v>
          </cell>
          <cell r="D129">
            <v>3</v>
          </cell>
          <cell r="E129">
            <v>0</v>
          </cell>
          <cell r="F129">
            <v>90</v>
          </cell>
          <cell r="G129">
            <v>58590</v>
          </cell>
          <cell r="H129">
            <v>5557</v>
          </cell>
          <cell r="I129">
            <v>49415</v>
          </cell>
        </row>
        <row r="130">
          <cell r="B130" t="str">
            <v>汝春雷</v>
          </cell>
          <cell r="C130" t="str">
            <v>副处级</v>
          </cell>
          <cell r="D130">
            <v>1</v>
          </cell>
          <cell r="E130">
            <v>0</v>
          </cell>
          <cell r="F130">
            <v>105</v>
          </cell>
          <cell r="G130">
            <v>67095</v>
          </cell>
          <cell r="H130">
            <v>5557</v>
          </cell>
          <cell r="I130">
            <v>49415</v>
          </cell>
        </row>
        <row r="131">
          <cell r="B131" t="str">
            <v>李骏野</v>
          </cell>
          <cell r="C131" t="str">
            <v>中级</v>
          </cell>
          <cell r="D131">
            <v>0</v>
          </cell>
          <cell r="E131">
            <v>0</v>
          </cell>
          <cell r="F131">
            <v>90</v>
          </cell>
          <cell r="G131">
            <v>56970</v>
          </cell>
          <cell r="H131">
            <v>5557</v>
          </cell>
          <cell r="I131">
            <v>49415</v>
          </cell>
        </row>
        <row r="132">
          <cell r="B132" t="str">
            <v>王  双</v>
          </cell>
          <cell r="C132" t="str">
            <v>中级</v>
          </cell>
          <cell r="D132">
            <v>0</v>
          </cell>
          <cell r="E132">
            <v>0</v>
          </cell>
          <cell r="F132">
            <v>90</v>
          </cell>
          <cell r="G132">
            <v>56970</v>
          </cell>
          <cell r="H132">
            <v>5557</v>
          </cell>
          <cell r="I132">
            <v>49415</v>
          </cell>
        </row>
        <row r="133">
          <cell r="B133" t="str">
            <v>蒯  莉</v>
          </cell>
          <cell r="C133" t="str">
            <v>中级</v>
          </cell>
          <cell r="D133">
            <v>0</v>
          </cell>
          <cell r="E133">
            <v>0</v>
          </cell>
          <cell r="F133">
            <v>90</v>
          </cell>
          <cell r="G133">
            <v>56970</v>
          </cell>
          <cell r="H133">
            <v>5557</v>
          </cell>
          <cell r="I133">
            <v>49415</v>
          </cell>
        </row>
        <row r="134">
          <cell r="B134" t="str">
            <v>李琳非</v>
          </cell>
          <cell r="C134" t="str">
            <v>副处级/中级</v>
          </cell>
          <cell r="D134">
            <v>1</v>
          </cell>
          <cell r="E134">
            <v>0</v>
          </cell>
          <cell r="F134">
            <v>105</v>
          </cell>
          <cell r="G134">
            <v>67095</v>
          </cell>
          <cell r="H134">
            <v>5557</v>
          </cell>
          <cell r="I134">
            <v>49415</v>
          </cell>
        </row>
        <row r="135">
          <cell r="B135" t="str">
            <v>林艳珍</v>
          </cell>
          <cell r="C135" t="str">
            <v>副高级</v>
          </cell>
          <cell r="D135">
            <v>6</v>
          </cell>
          <cell r="E135">
            <v>0</v>
          </cell>
          <cell r="F135">
            <v>105</v>
          </cell>
          <cell r="G135">
            <v>70245</v>
          </cell>
          <cell r="H135">
            <v>5557</v>
          </cell>
          <cell r="I135">
            <v>49415</v>
          </cell>
        </row>
        <row r="136">
          <cell r="B136" t="str">
            <v>张慧艳</v>
          </cell>
          <cell r="C136" t="str">
            <v>初级</v>
          </cell>
          <cell r="D136">
            <v>13</v>
          </cell>
          <cell r="E136">
            <v>0</v>
          </cell>
          <cell r="F136">
            <v>85</v>
          </cell>
          <cell r="G136">
            <v>60435</v>
          </cell>
          <cell r="H136">
            <v>5557</v>
          </cell>
          <cell r="I136">
            <v>49415</v>
          </cell>
        </row>
        <row r="137">
          <cell r="B137" t="str">
            <v>徐玉华</v>
          </cell>
          <cell r="C137" t="str">
            <v>初级</v>
          </cell>
          <cell r="D137">
            <v>14</v>
          </cell>
          <cell r="E137">
            <v>0</v>
          </cell>
          <cell r="F137">
            <v>85</v>
          </cell>
          <cell r="G137">
            <v>60945</v>
          </cell>
          <cell r="H137">
            <v>5557</v>
          </cell>
          <cell r="I137">
            <v>49415</v>
          </cell>
        </row>
        <row r="138">
          <cell r="B138" t="str">
            <v>孔祥兰</v>
          </cell>
          <cell r="C138" t="str">
            <v>高级工</v>
          </cell>
          <cell r="D138">
            <v>22</v>
          </cell>
          <cell r="E138">
            <v>0</v>
          </cell>
          <cell r="F138">
            <v>85</v>
          </cell>
          <cell r="G138">
            <v>65025</v>
          </cell>
          <cell r="H138">
            <v>5557</v>
          </cell>
          <cell r="I138">
            <v>49415</v>
          </cell>
        </row>
        <row r="139">
          <cell r="B139" t="str">
            <v>邓延发</v>
          </cell>
          <cell r="C139" t="str">
            <v>科员</v>
          </cell>
          <cell r="D139">
            <v>7</v>
          </cell>
          <cell r="E139">
            <v>0</v>
          </cell>
          <cell r="F139">
            <v>85</v>
          </cell>
          <cell r="G139">
            <v>57375</v>
          </cell>
          <cell r="H139">
            <v>5557</v>
          </cell>
          <cell r="I139">
            <v>24178</v>
          </cell>
        </row>
        <row r="140">
          <cell r="B140" t="str">
            <v>孙继红</v>
          </cell>
          <cell r="C140" t="str">
            <v>助理级</v>
          </cell>
          <cell r="D140">
            <v>0</v>
          </cell>
          <cell r="E140">
            <v>0</v>
          </cell>
          <cell r="F140">
            <v>85</v>
          </cell>
          <cell r="G140">
            <v>53805</v>
          </cell>
          <cell r="H140">
            <v>5557</v>
          </cell>
          <cell r="I140">
            <v>7011</v>
          </cell>
        </row>
        <row r="141">
          <cell r="B141" t="str">
            <v>张春勇</v>
          </cell>
          <cell r="C141" t="str">
            <v>正处级</v>
          </cell>
          <cell r="D141">
            <v>0</v>
          </cell>
          <cell r="E141">
            <v>0</v>
          </cell>
          <cell r="F141">
            <v>105</v>
          </cell>
          <cell r="G141">
            <v>66465</v>
          </cell>
          <cell r="H141">
            <v>5557</v>
          </cell>
          <cell r="I141">
            <v>49415</v>
          </cell>
        </row>
        <row r="142">
          <cell r="B142" t="str">
            <v>李振佳</v>
          </cell>
          <cell r="C142" t="str">
            <v>中级</v>
          </cell>
          <cell r="D142">
            <v>0</v>
          </cell>
          <cell r="E142">
            <v>0</v>
          </cell>
          <cell r="F142">
            <v>90</v>
          </cell>
          <cell r="G142">
            <v>56970</v>
          </cell>
          <cell r="H142">
            <v>5557</v>
          </cell>
          <cell r="I142">
            <v>49415</v>
          </cell>
        </row>
        <row r="143">
          <cell r="B143" t="str">
            <v>徐  岩</v>
          </cell>
          <cell r="C143" t="str">
            <v>中级</v>
          </cell>
          <cell r="D143">
            <v>0</v>
          </cell>
          <cell r="E143">
            <v>0</v>
          </cell>
          <cell r="F143">
            <v>90</v>
          </cell>
          <cell r="G143">
            <v>56970</v>
          </cell>
          <cell r="H143">
            <v>5557</v>
          </cell>
          <cell r="I143">
            <v>49415</v>
          </cell>
        </row>
        <row r="144">
          <cell r="B144" t="str">
            <v>张福利</v>
          </cell>
          <cell r="C144" t="str">
            <v>正高级</v>
          </cell>
          <cell r="D144">
            <v>0</v>
          </cell>
          <cell r="E144">
            <v>105</v>
          </cell>
          <cell r="F144">
            <v>35</v>
          </cell>
          <cell r="G144">
            <v>22155</v>
          </cell>
          <cell r="H144">
            <v>5557</v>
          </cell>
          <cell r="I144">
            <v>7011</v>
          </cell>
        </row>
        <row r="145">
          <cell r="B145" t="str">
            <v>李铁男</v>
          </cell>
          <cell r="C145" t="str">
            <v>中级</v>
          </cell>
          <cell r="D145">
            <v>0</v>
          </cell>
          <cell r="E145">
            <v>0</v>
          </cell>
          <cell r="F145">
            <v>90</v>
          </cell>
          <cell r="G145">
            <v>56970</v>
          </cell>
          <cell r="H145">
            <v>5557</v>
          </cell>
          <cell r="I145">
            <v>49415</v>
          </cell>
        </row>
        <row r="146">
          <cell r="B146" t="str">
            <v>欧阳桂凤</v>
          </cell>
          <cell r="C146" t="str">
            <v>中级</v>
          </cell>
          <cell r="D146">
            <v>2</v>
          </cell>
          <cell r="E146">
            <v>0</v>
          </cell>
          <cell r="F146">
            <v>90</v>
          </cell>
          <cell r="G146">
            <v>58050</v>
          </cell>
          <cell r="H146">
            <v>5557</v>
          </cell>
          <cell r="I146">
            <v>7011</v>
          </cell>
        </row>
        <row r="147">
          <cell r="B147" t="str">
            <v>李金洲</v>
          </cell>
          <cell r="C147" t="str">
            <v>处级</v>
          </cell>
          <cell r="D147">
            <v>0</v>
          </cell>
          <cell r="E147">
            <v>90</v>
          </cell>
          <cell r="F147">
            <v>15</v>
          </cell>
          <cell r="G147">
            <v>9495</v>
          </cell>
          <cell r="H147">
            <v>5557</v>
          </cell>
          <cell r="I147">
            <v>7011</v>
          </cell>
        </row>
        <row r="148">
          <cell r="B148" t="str">
            <v>由畅宇</v>
          </cell>
          <cell r="C148" t="str">
            <v>副高级</v>
          </cell>
          <cell r="D148">
            <v>0</v>
          </cell>
          <cell r="E148">
            <v>0</v>
          </cell>
          <cell r="F148">
            <v>105</v>
          </cell>
          <cell r="G148">
            <v>66465</v>
          </cell>
          <cell r="H148">
            <v>5557</v>
          </cell>
          <cell r="I148">
            <v>7011</v>
          </cell>
        </row>
        <row r="149">
          <cell r="B149" t="str">
            <v>刘庚炜</v>
          </cell>
          <cell r="C149" t="str">
            <v>院级</v>
          </cell>
          <cell r="D149">
            <v>3</v>
          </cell>
          <cell r="E149">
            <v>120</v>
          </cell>
          <cell r="F149">
            <v>20</v>
          </cell>
          <cell r="G149">
            <v>13020</v>
          </cell>
          <cell r="H149">
            <v>5621</v>
          </cell>
          <cell r="I149">
            <v>7079</v>
          </cell>
        </row>
        <row r="150">
          <cell r="B150" t="str">
            <v>张海燕</v>
          </cell>
          <cell r="C150" t="str">
            <v>正高级</v>
          </cell>
          <cell r="D150">
            <v>0</v>
          </cell>
          <cell r="E150">
            <v>40.86</v>
          </cell>
          <cell r="F150">
            <v>99.14</v>
          </cell>
          <cell r="G150">
            <v>62756</v>
          </cell>
          <cell r="H150">
            <v>5557</v>
          </cell>
          <cell r="I150">
            <v>5557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6"/>
  <sheetViews>
    <sheetView workbookViewId="0">
      <selection activeCell="P37" sqref="P37"/>
    </sheetView>
  </sheetViews>
  <sheetFormatPr defaultColWidth="7.37962962962963" defaultRowHeight="26" customHeight="1"/>
  <cols>
    <col min="1" max="1" width="4.22222222222222" style="18" customWidth="1"/>
    <col min="2" max="2" width="7.22222222222222" style="18" customWidth="1"/>
    <col min="3" max="3" width="9" style="18" customWidth="1"/>
    <col min="4" max="4" width="7.55555555555556" style="18" customWidth="1"/>
    <col min="5" max="6" width="7.37962962962963" style="18" customWidth="1"/>
    <col min="7" max="7" width="7.25" style="18" customWidth="1"/>
    <col min="8" max="8" width="8" style="18" customWidth="1"/>
    <col min="9" max="10" width="7.37962962962963" style="18" customWidth="1"/>
    <col min="11" max="11" width="6.77777777777778" style="18" customWidth="1"/>
    <col min="12" max="12" width="7.33333333333333" style="18" customWidth="1"/>
    <col min="13" max="13" width="7.37962962962963" style="18" customWidth="1"/>
    <col min="14" max="14" width="7.5" style="18" customWidth="1"/>
    <col min="15" max="17" width="7.37962962962963" style="18" customWidth="1"/>
    <col min="18" max="18" width="7" style="18" customWidth="1"/>
    <col min="19" max="19" width="8.55555555555556" style="18" customWidth="1"/>
    <col min="20" max="20" width="8.11111111111111" style="18" customWidth="1"/>
    <col min="21" max="21" width="8.33333333333333" style="18" customWidth="1"/>
    <col min="22" max="16368" width="7.37962962962963" style="18" customWidth="1"/>
    <col min="16369" max="16384" width="7.37962962962963" style="18"/>
  </cols>
  <sheetData>
    <row r="1" customHeight="1" spans="1:2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customHeight="1" spans="1:21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customHeight="1" spans="1:21">
      <c r="A3" s="23" t="s">
        <v>2</v>
      </c>
      <c r="B3" s="23" t="s">
        <v>3</v>
      </c>
      <c r="C3" s="23" t="s">
        <v>4</v>
      </c>
      <c r="D3" s="23" t="s">
        <v>5</v>
      </c>
      <c r="E3" s="23" t="s">
        <v>6</v>
      </c>
      <c r="F3" s="23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/>
      <c r="L3" s="6"/>
      <c r="M3" s="6" t="s">
        <v>12</v>
      </c>
      <c r="N3" s="6" t="s">
        <v>13</v>
      </c>
      <c r="O3" s="6" t="s">
        <v>14</v>
      </c>
      <c r="P3" s="6" t="s">
        <v>15</v>
      </c>
      <c r="Q3" s="6" t="s">
        <v>16</v>
      </c>
      <c r="R3" s="6" t="s">
        <v>17</v>
      </c>
      <c r="S3" s="27" t="s">
        <v>18</v>
      </c>
      <c r="T3" s="27" t="s">
        <v>19</v>
      </c>
      <c r="U3" s="27" t="s">
        <v>20</v>
      </c>
    </row>
    <row r="4" customHeight="1" spans="1:21">
      <c r="A4" s="24"/>
      <c r="B4" s="24"/>
      <c r="C4" s="24"/>
      <c r="D4" s="24"/>
      <c r="E4" s="24"/>
      <c r="F4" s="24"/>
      <c r="G4" s="8"/>
      <c r="H4" s="8"/>
      <c r="I4" s="8"/>
      <c r="J4" s="8" t="s">
        <v>21</v>
      </c>
      <c r="K4" s="8" t="s">
        <v>22</v>
      </c>
      <c r="L4" s="8" t="s">
        <v>23</v>
      </c>
      <c r="M4" s="8"/>
      <c r="N4" s="8"/>
      <c r="O4" s="8"/>
      <c r="P4" s="8"/>
      <c r="Q4" s="8"/>
      <c r="R4" s="8"/>
      <c r="S4" s="28"/>
      <c r="T4" s="28"/>
      <c r="U4" s="28"/>
    </row>
    <row r="5" customHeight="1" spans="1:21">
      <c r="A5" s="25">
        <v>1</v>
      </c>
      <c r="B5" s="25" t="s">
        <v>24</v>
      </c>
      <c r="C5" s="25" t="s">
        <v>25</v>
      </c>
      <c r="D5" s="25" t="s">
        <v>26</v>
      </c>
      <c r="E5" s="25">
        <f>IF(D5="正高",140,IF(D5="副高",105,IF(D5="处级",105,IF(D5="中级",90,IF(D5="初级",85)))))</f>
        <v>105</v>
      </c>
      <c r="F5" s="25">
        <f t="shared" ref="F5:F16" si="0">IF(H5&gt;1993,(0),IF(H5&lt;=1993,(1993-H5+1)))</f>
        <v>0</v>
      </c>
      <c r="G5" s="25">
        <v>1991</v>
      </c>
      <c r="H5" s="25">
        <v>1995</v>
      </c>
      <c r="I5" s="25">
        <v>2019</v>
      </c>
      <c r="J5" s="25">
        <v>2002</v>
      </c>
      <c r="K5" s="25">
        <v>2009</v>
      </c>
      <c r="L5" s="25"/>
      <c r="M5" s="25">
        <f>IF(G5="",(2022-H5+1),(2022-G5+1))</f>
        <v>32</v>
      </c>
      <c r="N5" s="25">
        <f t="shared" ref="N5:N37" si="1">IF(D5="正高",(2022-L5+1)*2.5+(L5-K5)*2+(K5-J5)*1.5,IF(D5="副高",(2022-K5+1)*2+(K5-J5)*1.5,IF(D5="处级",(2022-K5+1)*2+(K5-J5)*1.5,IF(D5="中级",(2022-J5+1)*1.5))))</f>
        <v>38.5</v>
      </c>
      <c r="O5" s="25">
        <f t="shared" ref="O5:O37" si="2">M5-1</f>
        <v>31</v>
      </c>
      <c r="P5" s="25" t="s">
        <v>27</v>
      </c>
      <c r="Q5" s="25">
        <f>IF(D5="正高",3,IF(O5&gt;=30,3,IF(P5="是",3)))</f>
        <v>3</v>
      </c>
      <c r="R5" s="25">
        <f t="shared" ref="R5:R16" si="3">(M5+N5+Q5)</f>
        <v>73.5</v>
      </c>
      <c r="S5" s="25">
        <f>VLOOKUP(B5,[1]平均基数!$B$3:$I$150,8,0)</f>
        <v>7011</v>
      </c>
      <c r="T5" s="25">
        <f>(633+F5*6)*E5</f>
        <v>66465</v>
      </c>
      <c r="U5" s="25">
        <f t="shared" ref="U5:U37" si="4">T5-S5</f>
        <v>59454</v>
      </c>
    </row>
    <row r="6" customHeight="1" spans="1:21">
      <c r="A6" s="25">
        <v>2</v>
      </c>
      <c r="B6" s="25" t="s">
        <v>28</v>
      </c>
      <c r="C6" s="25" t="s">
        <v>29</v>
      </c>
      <c r="D6" s="25" t="s">
        <v>30</v>
      </c>
      <c r="E6" s="25">
        <f>IF(D6="正高",140,IF(D6="副高",105,IF(D6="处级",105,IF(D6="中级",90,IF(D6="初级",85)))))</f>
        <v>140</v>
      </c>
      <c r="F6" s="25">
        <f t="shared" si="0"/>
        <v>0</v>
      </c>
      <c r="G6" s="25">
        <v>1993</v>
      </c>
      <c r="H6" s="25">
        <v>1995</v>
      </c>
      <c r="I6" s="25">
        <v>1996</v>
      </c>
      <c r="J6" s="25">
        <v>2003</v>
      </c>
      <c r="K6" s="25">
        <v>2008</v>
      </c>
      <c r="L6" s="25">
        <v>2021</v>
      </c>
      <c r="M6" s="25">
        <v>30</v>
      </c>
      <c r="N6" s="25">
        <f t="shared" si="1"/>
        <v>38.5</v>
      </c>
      <c r="O6" s="25">
        <f t="shared" si="2"/>
        <v>29</v>
      </c>
      <c r="P6" s="25" t="s">
        <v>31</v>
      </c>
      <c r="Q6" s="25">
        <v>3</v>
      </c>
      <c r="R6" s="25">
        <f t="shared" si="3"/>
        <v>71.5</v>
      </c>
      <c r="S6" s="25">
        <f>VLOOKUP(B6,[1]平均基数!$B$3:$I$150,8,0)</f>
        <v>5557</v>
      </c>
      <c r="T6" s="25">
        <v>62756</v>
      </c>
      <c r="U6" s="25">
        <f t="shared" si="4"/>
        <v>57199</v>
      </c>
    </row>
    <row r="7" customHeight="1" spans="1:21">
      <c r="A7" s="25">
        <v>3</v>
      </c>
      <c r="B7" s="25" t="s">
        <v>32</v>
      </c>
      <c r="C7" s="25" t="s">
        <v>33</v>
      </c>
      <c r="D7" s="25" t="s">
        <v>26</v>
      </c>
      <c r="E7" s="25">
        <f>IF(D7="正高",140,IF(D7="副高",105,IF(D7="处级",105,IF(D7="中级",90,IF(D7="初级",85)))))</f>
        <v>105</v>
      </c>
      <c r="F7" s="25">
        <f t="shared" si="0"/>
        <v>2</v>
      </c>
      <c r="G7" s="25">
        <v>1990</v>
      </c>
      <c r="H7" s="25">
        <v>1992</v>
      </c>
      <c r="I7" s="25">
        <v>2002</v>
      </c>
      <c r="J7" s="25">
        <v>2004</v>
      </c>
      <c r="K7" s="25">
        <v>2013</v>
      </c>
      <c r="L7" s="25"/>
      <c r="M7" s="25">
        <f>IF(G7="",(2022-H7+1),(2022-G7+1))</f>
        <v>33</v>
      </c>
      <c r="N7" s="25">
        <f t="shared" si="1"/>
        <v>33.5</v>
      </c>
      <c r="O7" s="25">
        <f t="shared" si="2"/>
        <v>32</v>
      </c>
      <c r="P7" s="25" t="s">
        <v>31</v>
      </c>
      <c r="Q7" s="25">
        <f>IF(D7="正高",3,IF(O7&gt;=30,3,IF(P7="是",3)))</f>
        <v>3</v>
      </c>
      <c r="R7" s="25">
        <f t="shared" si="3"/>
        <v>69.5</v>
      </c>
      <c r="S7" s="25">
        <f>VLOOKUP(B7,[1]平均基数!$B$3:$I$150,8,0)</f>
        <v>49415</v>
      </c>
      <c r="T7" s="25">
        <f t="shared" ref="T7:T37" si="5">(633+F7*6)*E7</f>
        <v>67725</v>
      </c>
      <c r="U7" s="25">
        <f t="shared" si="4"/>
        <v>18310</v>
      </c>
    </row>
    <row r="8" customHeight="1" spans="1:21">
      <c r="A8" s="25">
        <v>4</v>
      </c>
      <c r="B8" s="25" t="s">
        <v>34</v>
      </c>
      <c r="C8" s="25" t="s">
        <v>35</v>
      </c>
      <c r="D8" s="25" t="s">
        <v>26</v>
      </c>
      <c r="E8" s="25">
        <f t="shared" ref="E8:E16" si="6">IF(D8="正高",140,IF(D8="副高",105,IF(D8="处级",105,IF(D8="中级",90,IF(D8="初级",85)))))</f>
        <v>105</v>
      </c>
      <c r="F8" s="25">
        <f t="shared" si="0"/>
        <v>0</v>
      </c>
      <c r="G8" s="25">
        <v>1994</v>
      </c>
      <c r="H8" s="25">
        <v>1998</v>
      </c>
      <c r="I8" s="25">
        <v>1998</v>
      </c>
      <c r="J8" s="25">
        <v>2003</v>
      </c>
      <c r="K8" s="25">
        <v>2009</v>
      </c>
      <c r="L8" s="25"/>
      <c r="M8" s="25">
        <v>29</v>
      </c>
      <c r="N8" s="25">
        <f t="shared" si="1"/>
        <v>37</v>
      </c>
      <c r="O8" s="25">
        <f t="shared" si="2"/>
        <v>28</v>
      </c>
      <c r="P8" s="25" t="s">
        <v>31</v>
      </c>
      <c r="Q8" s="25">
        <v>0</v>
      </c>
      <c r="R8" s="25">
        <f t="shared" si="3"/>
        <v>66</v>
      </c>
      <c r="S8" s="25">
        <f>VLOOKUP(B8,[1]平均基数!$B$3:$I$150,8,0)</f>
        <v>49415</v>
      </c>
      <c r="T8" s="25">
        <f t="shared" si="5"/>
        <v>66465</v>
      </c>
      <c r="U8" s="25">
        <f t="shared" si="4"/>
        <v>17050</v>
      </c>
    </row>
    <row r="9" customHeight="1" spans="1:21">
      <c r="A9" s="25">
        <v>5</v>
      </c>
      <c r="B9" s="25" t="s">
        <v>36</v>
      </c>
      <c r="C9" s="25" t="s">
        <v>37</v>
      </c>
      <c r="D9" s="25" t="s">
        <v>26</v>
      </c>
      <c r="E9" s="25">
        <f t="shared" si="6"/>
        <v>105</v>
      </c>
      <c r="F9" s="25">
        <f t="shared" si="0"/>
        <v>0</v>
      </c>
      <c r="G9" s="25">
        <v>1993</v>
      </c>
      <c r="H9" s="25">
        <v>1997</v>
      </c>
      <c r="I9" s="25">
        <v>1997</v>
      </c>
      <c r="J9" s="25">
        <v>2002</v>
      </c>
      <c r="K9" s="25">
        <v>2015</v>
      </c>
      <c r="L9" s="25"/>
      <c r="M9" s="25">
        <f>IF(G9="",(2022-H9+1),(2022-G9+1))</f>
        <v>30</v>
      </c>
      <c r="N9" s="25">
        <f t="shared" si="1"/>
        <v>35.5</v>
      </c>
      <c r="O9" s="25">
        <f t="shared" si="2"/>
        <v>29</v>
      </c>
      <c r="P9" s="25" t="s">
        <v>31</v>
      </c>
      <c r="Q9" s="25">
        <v>0</v>
      </c>
      <c r="R9" s="25">
        <f t="shared" si="3"/>
        <v>65.5</v>
      </c>
      <c r="S9" s="25">
        <f>VLOOKUP(B9,[1]平均基数!$B$3:$I$150,8,0)</f>
        <v>49415</v>
      </c>
      <c r="T9" s="25">
        <f t="shared" si="5"/>
        <v>66465</v>
      </c>
      <c r="U9" s="25">
        <f t="shared" si="4"/>
        <v>17050</v>
      </c>
    </row>
    <row r="10" customHeight="1" spans="1:21">
      <c r="A10" s="25">
        <v>6</v>
      </c>
      <c r="B10" s="25" t="s">
        <v>38</v>
      </c>
      <c r="C10" s="25" t="s">
        <v>39</v>
      </c>
      <c r="D10" s="25" t="s">
        <v>26</v>
      </c>
      <c r="E10" s="25">
        <f t="shared" si="6"/>
        <v>105</v>
      </c>
      <c r="F10" s="25">
        <f t="shared" si="0"/>
        <v>0</v>
      </c>
      <c r="G10" s="25">
        <v>1993</v>
      </c>
      <c r="H10" s="25">
        <v>1997</v>
      </c>
      <c r="I10" s="25">
        <v>1997</v>
      </c>
      <c r="J10" s="25">
        <v>2003</v>
      </c>
      <c r="K10" s="25">
        <v>2018</v>
      </c>
      <c r="L10" s="25"/>
      <c r="M10" s="25">
        <f>IF(G10="",(2022-H10+1),(2022-G10+1))</f>
        <v>30</v>
      </c>
      <c r="N10" s="25">
        <f t="shared" si="1"/>
        <v>32.5</v>
      </c>
      <c r="O10" s="25">
        <f t="shared" si="2"/>
        <v>29</v>
      </c>
      <c r="P10" s="25" t="s">
        <v>27</v>
      </c>
      <c r="Q10" s="25">
        <f>IF(D10="正高",3,IF(O10&gt;=30,3,IF(P10="是",3)))</f>
        <v>3</v>
      </c>
      <c r="R10" s="25">
        <f t="shared" si="3"/>
        <v>65.5</v>
      </c>
      <c r="S10" s="25">
        <f>VLOOKUP(B10,[1]平均基数!$B$3:$I$150,8,0)</f>
        <v>49415</v>
      </c>
      <c r="T10" s="25">
        <f t="shared" si="5"/>
        <v>66465</v>
      </c>
      <c r="U10" s="25">
        <f t="shared" si="4"/>
        <v>17050</v>
      </c>
    </row>
    <row r="11" customHeight="1" spans="1:21">
      <c r="A11" s="25">
        <v>7</v>
      </c>
      <c r="B11" s="25" t="s">
        <v>40</v>
      </c>
      <c r="C11" s="25" t="s">
        <v>39</v>
      </c>
      <c r="D11" s="25" t="s">
        <v>26</v>
      </c>
      <c r="E11" s="25">
        <f t="shared" si="6"/>
        <v>105</v>
      </c>
      <c r="F11" s="25">
        <f t="shared" si="0"/>
        <v>0</v>
      </c>
      <c r="G11" s="25">
        <v>1993</v>
      </c>
      <c r="H11" s="25">
        <v>1997</v>
      </c>
      <c r="I11" s="25">
        <v>2003</v>
      </c>
      <c r="J11" s="25">
        <v>2003</v>
      </c>
      <c r="K11" s="25">
        <v>2019</v>
      </c>
      <c r="L11" s="25"/>
      <c r="M11" s="25">
        <f>IF(G11="",(2022-H11+1),(2022-G11+1))</f>
        <v>30</v>
      </c>
      <c r="N11" s="25">
        <f t="shared" si="1"/>
        <v>32</v>
      </c>
      <c r="O11" s="25">
        <f t="shared" si="2"/>
        <v>29</v>
      </c>
      <c r="P11" s="25" t="s">
        <v>27</v>
      </c>
      <c r="Q11" s="25">
        <v>3</v>
      </c>
      <c r="R11" s="25">
        <f t="shared" si="3"/>
        <v>65</v>
      </c>
      <c r="S11" s="25">
        <f>VLOOKUP(B11,[1]平均基数!$B$3:$I$150,8,0)</f>
        <v>49415</v>
      </c>
      <c r="T11" s="25">
        <f t="shared" si="5"/>
        <v>66465</v>
      </c>
      <c r="U11" s="25">
        <f t="shared" si="4"/>
        <v>17050</v>
      </c>
    </row>
    <row r="12" customHeight="1" spans="1:21">
      <c r="A12" s="25">
        <v>8</v>
      </c>
      <c r="B12" s="25" t="s">
        <v>41</v>
      </c>
      <c r="C12" s="25" t="s">
        <v>25</v>
      </c>
      <c r="D12" s="25" t="s">
        <v>26</v>
      </c>
      <c r="E12" s="25">
        <f t="shared" si="6"/>
        <v>105</v>
      </c>
      <c r="F12" s="25">
        <f t="shared" si="0"/>
        <v>0</v>
      </c>
      <c r="G12" s="25">
        <v>1995</v>
      </c>
      <c r="H12" s="25">
        <v>1999</v>
      </c>
      <c r="I12" s="25">
        <v>1999</v>
      </c>
      <c r="J12" s="25">
        <v>2004</v>
      </c>
      <c r="K12" s="25">
        <v>2015</v>
      </c>
      <c r="L12" s="25"/>
      <c r="M12" s="25">
        <f>IF(G12="",(2022-H12+1),(2022-G12+1))</f>
        <v>28</v>
      </c>
      <c r="N12" s="25">
        <f t="shared" si="1"/>
        <v>32.5</v>
      </c>
      <c r="O12" s="25">
        <f t="shared" si="2"/>
        <v>27</v>
      </c>
      <c r="P12" s="25" t="s">
        <v>27</v>
      </c>
      <c r="Q12" s="25">
        <f>IF(D12="正高",3,IF(O12&gt;=30,3,IF(P12="是",3)))</f>
        <v>3</v>
      </c>
      <c r="R12" s="25">
        <f t="shared" si="3"/>
        <v>63.5</v>
      </c>
      <c r="S12" s="25">
        <f>VLOOKUP(B12,[1]平均基数!$B$3:$I$150,8,0)</f>
        <v>49415</v>
      </c>
      <c r="T12" s="25">
        <f t="shared" si="5"/>
        <v>66465</v>
      </c>
      <c r="U12" s="25">
        <f t="shared" si="4"/>
        <v>17050</v>
      </c>
    </row>
    <row r="13" customHeight="1" spans="1:21">
      <c r="A13" s="25">
        <v>9</v>
      </c>
      <c r="B13" s="25" t="s">
        <v>42</v>
      </c>
      <c r="C13" s="25" t="s">
        <v>35</v>
      </c>
      <c r="D13" s="25" t="s">
        <v>26</v>
      </c>
      <c r="E13" s="25">
        <f t="shared" si="6"/>
        <v>105</v>
      </c>
      <c r="F13" s="25">
        <f t="shared" si="0"/>
        <v>0</v>
      </c>
      <c r="G13" s="25">
        <v>1994</v>
      </c>
      <c r="H13" s="25">
        <v>1998</v>
      </c>
      <c r="I13" s="25">
        <v>1998</v>
      </c>
      <c r="J13" s="25">
        <v>2003</v>
      </c>
      <c r="K13" s="25">
        <v>2022</v>
      </c>
      <c r="L13" s="25"/>
      <c r="M13" s="25">
        <v>29</v>
      </c>
      <c r="N13" s="25">
        <f t="shared" si="1"/>
        <v>30.5</v>
      </c>
      <c r="O13" s="25">
        <f t="shared" si="2"/>
        <v>28</v>
      </c>
      <c r="P13" s="25" t="s">
        <v>27</v>
      </c>
      <c r="Q13" s="25">
        <v>3</v>
      </c>
      <c r="R13" s="25">
        <f t="shared" si="3"/>
        <v>62.5</v>
      </c>
      <c r="S13" s="25">
        <f>VLOOKUP(B13,[1]平均基数!$B$3:$I$150,8,0)</f>
        <v>49415</v>
      </c>
      <c r="T13" s="25">
        <f t="shared" si="5"/>
        <v>66465</v>
      </c>
      <c r="U13" s="25">
        <f t="shared" si="4"/>
        <v>17050</v>
      </c>
    </row>
    <row r="14" customHeight="1" spans="1:21">
      <c r="A14" s="25">
        <v>10</v>
      </c>
      <c r="B14" s="25" t="s">
        <v>43</v>
      </c>
      <c r="C14" s="25" t="s">
        <v>33</v>
      </c>
      <c r="D14" s="25" t="s">
        <v>26</v>
      </c>
      <c r="E14" s="25">
        <f t="shared" si="6"/>
        <v>105</v>
      </c>
      <c r="F14" s="25">
        <f t="shared" si="0"/>
        <v>0</v>
      </c>
      <c r="G14" s="25">
        <v>1995</v>
      </c>
      <c r="H14" s="25">
        <v>1999</v>
      </c>
      <c r="I14" s="25">
        <v>1999</v>
      </c>
      <c r="J14" s="25">
        <v>2004</v>
      </c>
      <c r="K14" s="25">
        <v>2012</v>
      </c>
      <c r="L14" s="25"/>
      <c r="M14" s="25">
        <f>IF(G14="",(2022-H14+1),(2022-G14+1))</f>
        <v>28</v>
      </c>
      <c r="N14" s="25">
        <f t="shared" si="1"/>
        <v>34</v>
      </c>
      <c r="O14" s="25">
        <f t="shared" si="2"/>
        <v>27</v>
      </c>
      <c r="P14" s="25" t="s">
        <v>31</v>
      </c>
      <c r="Q14" s="25">
        <v>0</v>
      </c>
      <c r="R14" s="25">
        <f t="shared" si="3"/>
        <v>62</v>
      </c>
      <c r="S14" s="25">
        <f>VLOOKUP(B14,[1]平均基数!$B$3:$I$150,8,0)</f>
        <v>49415</v>
      </c>
      <c r="T14" s="25">
        <f t="shared" si="5"/>
        <v>66465</v>
      </c>
      <c r="U14" s="25">
        <f t="shared" si="4"/>
        <v>17050</v>
      </c>
    </row>
    <row r="15" customHeight="1" spans="1:21">
      <c r="A15" s="25">
        <v>11</v>
      </c>
      <c r="B15" s="25" t="s">
        <v>44</v>
      </c>
      <c r="C15" s="25" t="s">
        <v>39</v>
      </c>
      <c r="D15" s="25" t="s">
        <v>45</v>
      </c>
      <c r="E15" s="25">
        <f t="shared" si="6"/>
        <v>90</v>
      </c>
      <c r="F15" s="25">
        <f t="shared" si="0"/>
        <v>0</v>
      </c>
      <c r="G15" s="25">
        <v>1993</v>
      </c>
      <c r="H15" s="25">
        <v>1997</v>
      </c>
      <c r="I15" s="25">
        <v>1999</v>
      </c>
      <c r="J15" s="25">
        <v>2002</v>
      </c>
      <c r="K15" s="25"/>
      <c r="L15" s="25"/>
      <c r="M15" s="25">
        <f>IF(G15="",(2022-H15+1),(2022-G15+1))</f>
        <v>30</v>
      </c>
      <c r="N15" s="25">
        <f t="shared" si="1"/>
        <v>31.5</v>
      </c>
      <c r="O15" s="25">
        <f t="shared" si="2"/>
        <v>29</v>
      </c>
      <c r="P15" s="25" t="s">
        <v>31</v>
      </c>
      <c r="Q15" s="25">
        <v>0</v>
      </c>
      <c r="R15" s="25">
        <f t="shared" si="3"/>
        <v>61.5</v>
      </c>
      <c r="S15" s="25">
        <f>VLOOKUP(B15,[1]平均基数!$B$3:$I$150,8,0)</f>
        <v>49415</v>
      </c>
      <c r="T15" s="25">
        <f t="shared" si="5"/>
        <v>56970</v>
      </c>
      <c r="U15" s="25">
        <f t="shared" si="4"/>
        <v>7555</v>
      </c>
    </row>
    <row r="16" customHeight="1" spans="1:21">
      <c r="A16" s="25">
        <v>12</v>
      </c>
      <c r="B16" s="25" t="s">
        <v>46</v>
      </c>
      <c r="C16" s="25" t="s">
        <v>35</v>
      </c>
      <c r="D16" s="25" t="s">
        <v>45</v>
      </c>
      <c r="E16" s="25">
        <f t="shared" si="6"/>
        <v>90</v>
      </c>
      <c r="F16" s="25">
        <f t="shared" si="0"/>
        <v>0</v>
      </c>
      <c r="G16" s="25">
        <v>1993</v>
      </c>
      <c r="H16" s="25">
        <v>1997</v>
      </c>
      <c r="I16" s="25">
        <v>2002</v>
      </c>
      <c r="J16" s="25">
        <v>2002</v>
      </c>
      <c r="K16" s="25"/>
      <c r="L16" s="25"/>
      <c r="M16" s="25">
        <v>30</v>
      </c>
      <c r="N16" s="25">
        <f t="shared" si="1"/>
        <v>31.5</v>
      </c>
      <c r="O16" s="25">
        <f t="shared" si="2"/>
        <v>29</v>
      </c>
      <c r="P16" s="25" t="s">
        <v>31</v>
      </c>
      <c r="Q16" s="25">
        <v>0</v>
      </c>
      <c r="R16" s="25">
        <f t="shared" si="3"/>
        <v>61.5</v>
      </c>
      <c r="S16" s="25">
        <f>VLOOKUP(B16,[1]平均基数!$B$3:$I$150,8,0)</f>
        <v>49415</v>
      </c>
      <c r="T16" s="25">
        <f t="shared" si="5"/>
        <v>56970</v>
      </c>
      <c r="U16" s="25">
        <f t="shared" si="4"/>
        <v>7555</v>
      </c>
    </row>
    <row r="17" customHeight="1" spans="1:21">
      <c r="A17" s="25">
        <v>13</v>
      </c>
      <c r="B17" s="25" t="s">
        <v>47</v>
      </c>
      <c r="C17" s="25" t="s">
        <v>48</v>
      </c>
      <c r="D17" s="25" t="s">
        <v>45</v>
      </c>
      <c r="E17" s="25">
        <v>90</v>
      </c>
      <c r="F17" s="25">
        <v>0</v>
      </c>
      <c r="G17" s="25">
        <v>1993</v>
      </c>
      <c r="H17" s="25">
        <v>1997</v>
      </c>
      <c r="I17" s="25">
        <v>1997</v>
      </c>
      <c r="J17" s="25">
        <v>2002</v>
      </c>
      <c r="K17" s="25"/>
      <c r="L17" s="25"/>
      <c r="M17" s="25">
        <f>IF(G17="",(2022-H17+1),(2022-G17+1))</f>
        <v>30</v>
      </c>
      <c r="N17" s="25">
        <f t="shared" si="1"/>
        <v>31.5</v>
      </c>
      <c r="O17" s="25">
        <f t="shared" si="2"/>
        <v>29</v>
      </c>
      <c r="P17" s="25" t="s">
        <v>31</v>
      </c>
      <c r="Q17" s="25">
        <v>0</v>
      </c>
      <c r="R17" s="25">
        <v>61.5</v>
      </c>
      <c r="S17" s="25">
        <f>VLOOKUP(B17,[1]平均基数!$B$3:$I$150,8,0)</f>
        <v>49415</v>
      </c>
      <c r="T17" s="25">
        <f t="shared" si="5"/>
        <v>56970</v>
      </c>
      <c r="U17" s="25">
        <f t="shared" si="4"/>
        <v>7555</v>
      </c>
    </row>
    <row r="18" customHeight="1" spans="1:21">
      <c r="A18" s="25">
        <v>14</v>
      </c>
      <c r="B18" s="25" t="s">
        <v>49</v>
      </c>
      <c r="C18" s="25" t="s">
        <v>50</v>
      </c>
      <c r="D18" s="25" t="s">
        <v>26</v>
      </c>
      <c r="E18" s="25">
        <f>IF(D18="正高",140,IF(D18="副高",105,IF(D18="处级",105,IF(D18="中级",90,IF(D18="初级",85)))))</f>
        <v>105</v>
      </c>
      <c r="F18" s="25">
        <v>0</v>
      </c>
      <c r="G18" s="25">
        <v>1996</v>
      </c>
      <c r="H18" s="25">
        <v>1999</v>
      </c>
      <c r="I18" s="25">
        <v>1999</v>
      </c>
      <c r="J18" s="25">
        <v>2002</v>
      </c>
      <c r="K18" s="25">
        <v>2020</v>
      </c>
      <c r="L18" s="25"/>
      <c r="M18" s="25">
        <f>IF(G18="",(2022-H18+1),(2022-G18+1))</f>
        <v>27</v>
      </c>
      <c r="N18" s="25">
        <f t="shared" si="1"/>
        <v>33</v>
      </c>
      <c r="O18" s="25">
        <f t="shared" si="2"/>
        <v>26</v>
      </c>
      <c r="P18" s="25" t="s">
        <v>31</v>
      </c>
      <c r="Q18" s="25">
        <v>0</v>
      </c>
      <c r="R18" s="25">
        <v>61.5</v>
      </c>
      <c r="S18" s="25">
        <f>VLOOKUP(B18,[1]平均基数!$B$3:$I$150,8,0)</f>
        <v>49415</v>
      </c>
      <c r="T18" s="25">
        <f t="shared" si="5"/>
        <v>66465</v>
      </c>
      <c r="U18" s="25">
        <f t="shared" si="4"/>
        <v>17050</v>
      </c>
    </row>
    <row r="19" customHeight="1" spans="1:21">
      <c r="A19" s="25">
        <v>15</v>
      </c>
      <c r="B19" s="25" t="s">
        <v>51</v>
      </c>
      <c r="C19" s="25" t="s">
        <v>52</v>
      </c>
      <c r="D19" s="25" t="s">
        <v>53</v>
      </c>
      <c r="E19" s="25">
        <f>IF(D19="正高",140,IF(D19="副高",105,IF(D19="处级",105,IF(D19="中级",90,IF(D19="初级",85)))))</f>
        <v>105</v>
      </c>
      <c r="F19" s="25">
        <f>IF(H19&gt;1993,(0),IF(H19&lt;=1993,(1993-H19+1)))</f>
        <v>0</v>
      </c>
      <c r="G19" s="25">
        <v>1995</v>
      </c>
      <c r="H19" s="25">
        <v>1999</v>
      </c>
      <c r="I19" s="25">
        <v>1995</v>
      </c>
      <c r="J19" s="25">
        <v>2004</v>
      </c>
      <c r="K19" s="25">
        <v>2014</v>
      </c>
      <c r="L19" s="25"/>
      <c r="M19" s="25">
        <f>IF(G19="",(2022-H19+1),(2022-G19+1))</f>
        <v>28</v>
      </c>
      <c r="N19" s="25">
        <f t="shared" si="1"/>
        <v>33</v>
      </c>
      <c r="O19" s="25">
        <f t="shared" si="2"/>
        <v>27</v>
      </c>
      <c r="P19" s="25" t="s">
        <v>31</v>
      </c>
      <c r="Q19" s="25">
        <v>0</v>
      </c>
      <c r="R19" s="25">
        <f>(M19+N19+Q19)</f>
        <v>61</v>
      </c>
      <c r="S19" s="25">
        <f>VLOOKUP(B19,[1]平均基数!$B$3:$I$150,8,0)</f>
        <v>49415</v>
      </c>
      <c r="T19" s="25">
        <f t="shared" si="5"/>
        <v>66465</v>
      </c>
      <c r="U19" s="25">
        <f t="shared" si="4"/>
        <v>17050</v>
      </c>
    </row>
    <row r="20" customHeight="1" spans="1:21">
      <c r="A20" s="25">
        <v>16</v>
      </c>
      <c r="B20" s="25" t="s">
        <v>54</v>
      </c>
      <c r="C20" s="25" t="s">
        <v>35</v>
      </c>
      <c r="D20" s="25" t="s">
        <v>26</v>
      </c>
      <c r="E20" s="25">
        <f>IF(D20="正高",140,IF(D20="副高",105,IF(D20="处级",105,IF(D20="中级",90,IF(D20="初级",85)))))</f>
        <v>105</v>
      </c>
      <c r="F20" s="25">
        <f>IF(H20&gt;1993,(0),IF(H20&lt;=1993,(1993-H20+1)))</f>
        <v>0</v>
      </c>
      <c r="G20" s="25">
        <v>1995</v>
      </c>
      <c r="H20" s="25">
        <v>1999</v>
      </c>
      <c r="I20" s="25">
        <v>1999</v>
      </c>
      <c r="J20" s="25">
        <v>2004</v>
      </c>
      <c r="K20" s="25">
        <v>2014</v>
      </c>
      <c r="L20" s="25"/>
      <c r="M20" s="25">
        <v>28</v>
      </c>
      <c r="N20" s="25">
        <f t="shared" si="1"/>
        <v>33</v>
      </c>
      <c r="O20" s="25">
        <f t="shared" si="2"/>
        <v>27</v>
      </c>
      <c r="P20" s="25" t="s">
        <v>31</v>
      </c>
      <c r="Q20" s="25">
        <v>0</v>
      </c>
      <c r="R20" s="25">
        <f>(M20+N20+Q20)</f>
        <v>61</v>
      </c>
      <c r="S20" s="25">
        <f>VLOOKUP(B20,[1]平均基数!$B$3:$I$150,8,0)</f>
        <v>49415</v>
      </c>
      <c r="T20" s="25">
        <f t="shared" si="5"/>
        <v>66465</v>
      </c>
      <c r="U20" s="25">
        <f t="shared" si="4"/>
        <v>17050</v>
      </c>
    </row>
    <row r="21" customHeight="1" spans="1:21">
      <c r="A21" s="25">
        <v>17</v>
      </c>
      <c r="B21" s="25" t="s">
        <v>55</v>
      </c>
      <c r="C21" s="25" t="s">
        <v>50</v>
      </c>
      <c r="D21" s="25" t="s">
        <v>45</v>
      </c>
      <c r="E21" s="25">
        <v>90</v>
      </c>
      <c r="F21" s="25">
        <v>0</v>
      </c>
      <c r="G21" s="25">
        <v>1993</v>
      </c>
      <c r="H21" s="25">
        <v>1997</v>
      </c>
      <c r="I21" s="25">
        <v>2002</v>
      </c>
      <c r="J21" s="25">
        <v>2004</v>
      </c>
      <c r="K21" s="25"/>
      <c r="L21" s="25"/>
      <c r="M21" s="25">
        <f>IF(G21="",(2022-H21+1),(2022-G21+1))</f>
        <v>30</v>
      </c>
      <c r="N21" s="25">
        <f t="shared" si="1"/>
        <v>28.5</v>
      </c>
      <c r="O21" s="25">
        <f t="shared" si="2"/>
        <v>29</v>
      </c>
      <c r="P21" s="25" t="s">
        <v>31</v>
      </c>
      <c r="Q21" s="25">
        <v>0</v>
      </c>
      <c r="R21" s="25">
        <v>61</v>
      </c>
      <c r="S21" s="25">
        <f>VLOOKUP(B21,[1]平均基数!$B$3:$I$150,8,0)</f>
        <v>49415</v>
      </c>
      <c r="T21" s="25">
        <f t="shared" si="5"/>
        <v>56970</v>
      </c>
      <c r="U21" s="25">
        <f t="shared" si="4"/>
        <v>7555</v>
      </c>
    </row>
    <row r="22" customHeight="1" spans="1:21">
      <c r="A22" s="25">
        <v>18</v>
      </c>
      <c r="B22" s="25" t="s">
        <v>56</v>
      </c>
      <c r="C22" s="25" t="s">
        <v>25</v>
      </c>
      <c r="D22" s="25" t="s">
        <v>26</v>
      </c>
      <c r="E22" s="25">
        <f>IF(D22="正高",140,IF(D22="副高",105,IF(D22="处级",105,IF(D22="中级",90,IF(D22="初级",85)))))</f>
        <v>105</v>
      </c>
      <c r="F22" s="25">
        <f>IF(H22&gt;1993,(0),IF(H22&lt;=1993,(1993-H22+1)))</f>
        <v>0</v>
      </c>
      <c r="G22" s="25">
        <v>1995</v>
      </c>
      <c r="H22" s="25">
        <v>1999</v>
      </c>
      <c r="I22" s="25">
        <v>1999</v>
      </c>
      <c r="J22" s="25">
        <v>2004</v>
      </c>
      <c r="K22" s="25">
        <v>2014</v>
      </c>
      <c r="L22" s="25"/>
      <c r="M22" s="25">
        <v>28</v>
      </c>
      <c r="N22" s="25">
        <f t="shared" si="1"/>
        <v>33</v>
      </c>
      <c r="O22" s="25">
        <f t="shared" si="2"/>
        <v>27</v>
      </c>
      <c r="P22" s="25" t="s">
        <v>31</v>
      </c>
      <c r="Q22" s="25">
        <v>0</v>
      </c>
      <c r="R22" s="25">
        <f>(M22+N22+Q22)</f>
        <v>61</v>
      </c>
      <c r="S22" s="25">
        <f>VLOOKUP(B22,[1]平均基数!$B$3:$I$150,8,0)</f>
        <v>49415</v>
      </c>
      <c r="T22" s="25">
        <f t="shared" si="5"/>
        <v>66465</v>
      </c>
      <c r="U22" s="25">
        <f t="shared" si="4"/>
        <v>17050</v>
      </c>
    </row>
    <row r="23" customHeight="1" spans="1:21">
      <c r="A23" s="25">
        <v>19</v>
      </c>
      <c r="B23" s="25" t="s">
        <v>57</v>
      </c>
      <c r="C23" s="25" t="s">
        <v>25</v>
      </c>
      <c r="D23" s="25" t="s">
        <v>45</v>
      </c>
      <c r="E23" s="25">
        <f>IF(D23="正高",140,IF(D23="副高",105,IF(D23="处级",105,IF(D23="中级",90,IF(D23="初级",85)))))</f>
        <v>90</v>
      </c>
      <c r="F23" s="25">
        <f>IF(H23&gt;1993,(0),IF(H23&lt;=1993,(1993-H23+1)))</f>
        <v>0</v>
      </c>
      <c r="G23" s="25">
        <v>1993</v>
      </c>
      <c r="H23" s="25">
        <v>1997</v>
      </c>
      <c r="I23" s="25">
        <v>1997</v>
      </c>
      <c r="J23" s="25">
        <v>2003</v>
      </c>
      <c r="K23" s="25"/>
      <c r="L23" s="25"/>
      <c r="M23" s="25">
        <v>30</v>
      </c>
      <c r="N23" s="25">
        <f t="shared" si="1"/>
        <v>30</v>
      </c>
      <c r="O23" s="25">
        <f t="shared" si="2"/>
        <v>29</v>
      </c>
      <c r="P23" s="25" t="s">
        <v>31</v>
      </c>
      <c r="Q23" s="25">
        <v>0</v>
      </c>
      <c r="R23" s="25">
        <f>(M23+N23+Q23)</f>
        <v>60</v>
      </c>
      <c r="S23" s="25">
        <f>VLOOKUP(B23,[1]平均基数!$B$3:$I$150,8,0)</f>
        <v>49415</v>
      </c>
      <c r="T23" s="25">
        <f t="shared" si="5"/>
        <v>56970</v>
      </c>
      <c r="U23" s="25">
        <f t="shared" si="4"/>
        <v>7555</v>
      </c>
    </row>
    <row r="24" customHeight="1" spans="1:21">
      <c r="A24" s="25">
        <v>20</v>
      </c>
      <c r="B24" s="25" t="s">
        <v>58</v>
      </c>
      <c r="C24" s="25" t="s">
        <v>59</v>
      </c>
      <c r="D24" s="25" t="s">
        <v>45</v>
      </c>
      <c r="E24" s="25">
        <f>IF(D24="正高",140,IF(D24="副高",105,IF(D24="处级",105,IF(D24="中级",90,IF(D24="初级",85)))))</f>
        <v>90</v>
      </c>
      <c r="F24" s="25">
        <f>IF(H24&gt;1993,(0),IF(H24&lt;=1993,(1993-H24+1)))</f>
        <v>0</v>
      </c>
      <c r="G24" s="25">
        <v>1993</v>
      </c>
      <c r="H24" s="25">
        <v>1997</v>
      </c>
      <c r="I24" s="25">
        <v>1997</v>
      </c>
      <c r="J24" s="25">
        <v>2003</v>
      </c>
      <c r="K24" s="25"/>
      <c r="L24" s="25"/>
      <c r="M24" s="25">
        <f t="shared" ref="M24:M31" si="7">IF(G24="",(2022-H24+1),(2022-G24+1))</f>
        <v>30</v>
      </c>
      <c r="N24" s="25">
        <f t="shared" si="1"/>
        <v>30</v>
      </c>
      <c r="O24" s="25">
        <f t="shared" si="2"/>
        <v>29</v>
      </c>
      <c r="P24" s="25" t="s">
        <v>31</v>
      </c>
      <c r="Q24" s="25">
        <v>0</v>
      </c>
      <c r="R24" s="25">
        <f>(M24+N24+Q24)</f>
        <v>60</v>
      </c>
      <c r="S24" s="25">
        <f>VLOOKUP(B24,[1]平均基数!$B$3:$I$150,8,0)</f>
        <v>49415</v>
      </c>
      <c r="T24" s="25">
        <f t="shared" si="5"/>
        <v>56970</v>
      </c>
      <c r="U24" s="25">
        <f t="shared" si="4"/>
        <v>7555</v>
      </c>
    </row>
    <row r="25" customHeight="1" spans="1:21">
      <c r="A25" s="25">
        <v>21</v>
      </c>
      <c r="B25" s="25" t="s">
        <v>60</v>
      </c>
      <c r="C25" s="25" t="s">
        <v>61</v>
      </c>
      <c r="D25" s="25" t="s">
        <v>53</v>
      </c>
      <c r="E25" s="25">
        <f>IF(D25="正高",140,IF(D25="副高",105,IF(D25="处级",105,IF(D25="中级",90,IF(D25="初级",85)))))</f>
        <v>105</v>
      </c>
      <c r="F25" s="25">
        <f>IF(H25&gt;1993,(0),IF(H25&lt;=1993,(1993-H25+1)))</f>
        <v>0</v>
      </c>
      <c r="G25" s="25">
        <v>1993</v>
      </c>
      <c r="H25" s="25">
        <v>1997</v>
      </c>
      <c r="I25" s="25">
        <v>1997</v>
      </c>
      <c r="J25" s="25">
        <v>2005</v>
      </c>
      <c r="K25" s="25">
        <v>2019</v>
      </c>
      <c r="L25" s="25"/>
      <c r="M25" s="25">
        <f t="shared" si="7"/>
        <v>30</v>
      </c>
      <c r="N25" s="25">
        <f t="shared" si="1"/>
        <v>29</v>
      </c>
      <c r="O25" s="25">
        <f t="shared" si="2"/>
        <v>29</v>
      </c>
      <c r="P25" s="25" t="s">
        <v>31</v>
      </c>
      <c r="Q25" s="25">
        <v>0</v>
      </c>
      <c r="R25" s="25">
        <f>(M25+N25+Q25)</f>
        <v>59</v>
      </c>
      <c r="S25" s="25">
        <f>VLOOKUP(B25,[1]平均基数!$B$3:$I$150,8,0)</f>
        <v>49415</v>
      </c>
      <c r="T25" s="25">
        <f t="shared" si="5"/>
        <v>66465</v>
      </c>
      <c r="U25" s="25">
        <f t="shared" si="4"/>
        <v>17050</v>
      </c>
    </row>
    <row r="26" customHeight="1" spans="1:21">
      <c r="A26" s="25">
        <v>22</v>
      </c>
      <c r="B26" s="25" t="s">
        <v>62</v>
      </c>
      <c r="C26" s="25" t="s">
        <v>35</v>
      </c>
      <c r="D26" s="25" t="s">
        <v>26</v>
      </c>
      <c r="E26" s="25">
        <f>IF(D26="正高",140,IF(D26="副高",105,IF(D26="处级",105,IF(D26="中级",90,IF(D26="初级",85)))))</f>
        <v>105</v>
      </c>
      <c r="F26" s="25">
        <f>IF(H26&gt;1993,(0),IF(H26&lt;=1993,(1993-H26+1)))</f>
        <v>0</v>
      </c>
      <c r="G26" s="25">
        <v>1995</v>
      </c>
      <c r="H26" s="25">
        <v>1999</v>
      </c>
      <c r="I26" s="25">
        <v>1999</v>
      </c>
      <c r="J26" s="25">
        <v>2005</v>
      </c>
      <c r="K26" s="25">
        <v>2015</v>
      </c>
      <c r="L26" s="25"/>
      <c r="M26" s="25">
        <f t="shared" si="7"/>
        <v>28</v>
      </c>
      <c r="N26" s="25">
        <f t="shared" si="1"/>
        <v>31</v>
      </c>
      <c r="O26" s="25">
        <f t="shared" si="2"/>
        <v>27</v>
      </c>
      <c r="P26" s="25" t="s">
        <v>31</v>
      </c>
      <c r="Q26" s="25">
        <v>0</v>
      </c>
      <c r="R26" s="25">
        <f>(M26+N26+Q26)</f>
        <v>59</v>
      </c>
      <c r="S26" s="25">
        <f>VLOOKUP(B26,[1]平均基数!$B$3:$I$150,8,0)</f>
        <v>49415</v>
      </c>
      <c r="T26" s="25">
        <f t="shared" si="5"/>
        <v>66465</v>
      </c>
      <c r="U26" s="25">
        <f t="shared" si="4"/>
        <v>17050</v>
      </c>
    </row>
    <row r="27" customHeight="1" spans="1:21">
      <c r="A27" s="25">
        <v>23</v>
      </c>
      <c r="B27" s="25" t="s">
        <v>63</v>
      </c>
      <c r="C27" s="25" t="s">
        <v>64</v>
      </c>
      <c r="D27" s="25" t="s">
        <v>45</v>
      </c>
      <c r="E27" s="25">
        <f t="shared" ref="E24:E29" si="8">IF(D27="正高",140,IF(D27="副高",105,IF(D27="处级",105,IF(D27="中级",90,IF(D27="初级",85)))))</f>
        <v>90</v>
      </c>
      <c r="F27" s="25">
        <f t="shared" ref="F24:F29" si="9">IF(H27&gt;1993,(0),IF(H27&lt;=1993,(1993-H27+1)))</f>
        <v>0</v>
      </c>
      <c r="G27" s="25">
        <v>1994</v>
      </c>
      <c r="H27" s="25">
        <v>1998</v>
      </c>
      <c r="I27" s="25">
        <v>1998</v>
      </c>
      <c r="J27" s="25">
        <v>2003</v>
      </c>
      <c r="K27" s="25"/>
      <c r="L27" s="25"/>
      <c r="M27" s="25">
        <f t="shared" si="7"/>
        <v>29</v>
      </c>
      <c r="N27" s="25">
        <f t="shared" si="1"/>
        <v>30</v>
      </c>
      <c r="O27" s="25">
        <f t="shared" si="2"/>
        <v>28</v>
      </c>
      <c r="P27" s="25" t="s">
        <v>31</v>
      </c>
      <c r="Q27" s="25">
        <v>0</v>
      </c>
      <c r="R27" s="25">
        <f t="shared" ref="R24:R30" si="10">(M27+N27+Q27)</f>
        <v>59</v>
      </c>
      <c r="S27" s="25">
        <f>VLOOKUP(B27,[1]平均基数!$B$3:$I$150,8,0)</f>
        <v>49415</v>
      </c>
      <c r="T27" s="25">
        <f t="shared" si="5"/>
        <v>56970</v>
      </c>
      <c r="U27" s="25">
        <f t="shared" si="4"/>
        <v>7555</v>
      </c>
    </row>
    <row r="28" customHeight="1" spans="1:21">
      <c r="A28" s="25">
        <v>24</v>
      </c>
      <c r="B28" s="25" t="s">
        <v>65</v>
      </c>
      <c r="C28" s="25" t="s">
        <v>33</v>
      </c>
      <c r="D28" s="25" t="s">
        <v>26</v>
      </c>
      <c r="E28" s="25">
        <f t="shared" si="8"/>
        <v>105</v>
      </c>
      <c r="F28" s="25">
        <f t="shared" si="9"/>
        <v>0</v>
      </c>
      <c r="G28" s="25">
        <v>1995</v>
      </c>
      <c r="H28" s="25">
        <v>1999</v>
      </c>
      <c r="I28" s="25">
        <v>1999</v>
      </c>
      <c r="J28" s="25">
        <v>2004</v>
      </c>
      <c r="K28" s="25">
        <v>2018</v>
      </c>
      <c r="L28" s="25"/>
      <c r="M28" s="25">
        <f t="shared" si="7"/>
        <v>28</v>
      </c>
      <c r="N28" s="25">
        <f t="shared" si="1"/>
        <v>31</v>
      </c>
      <c r="O28" s="25">
        <f t="shared" si="2"/>
        <v>27</v>
      </c>
      <c r="P28" s="25" t="s">
        <v>31</v>
      </c>
      <c r="Q28" s="25">
        <v>0</v>
      </c>
      <c r="R28" s="25">
        <f t="shared" si="10"/>
        <v>59</v>
      </c>
      <c r="S28" s="25">
        <f>VLOOKUP(B28,[1]平均基数!$B$3:$I$150,8,0)</f>
        <v>49415</v>
      </c>
      <c r="T28" s="25">
        <f t="shared" si="5"/>
        <v>66465</v>
      </c>
      <c r="U28" s="25">
        <f t="shared" si="4"/>
        <v>17050</v>
      </c>
    </row>
    <row r="29" customHeight="1" spans="1:21">
      <c r="A29" s="25">
        <v>25</v>
      </c>
      <c r="B29" s="25" t="s">
        <v>66</v>
      </c>
      <c r="C29" s="25" t="s">
        <v>33</v>
      </c>
      <c r="D29" s="25" t="s">
        <v>45</v>
      </c>
      <c r="E29" s="25">
        <f t="shared" si="8"/>
        <v>90</v>
      </c>
      <c r="F29" s="25">
        <f t="shared" si="9"/>
        <v>0</v>
      </c>
      <c r="G29" s="25">
        <v>1994</v>
      </c>
      <c r="H29" s="25">
        <v>1998</v>
      </c>
      <c r="I29" s="25">
        <v>1998</v>
      </c>
      <c r="J29" s="25">
        <v>2003</v>
      </c>
      <c r="K29" s="25"/>
      <c r="L29" s="25"/>
      <c r="M29" s="25">
        <f t="shared" si="7"/>
        <v>29</v>
      </c>
      <c r="N29" s="25">
        <f t="shared" si="1"/>
        <v>30</v>
      </c>
      <c r="O29" s="25">
        <f t="shared" si="2"/>
        <v>28</v>
      </c>
      <c r="P29" s="25" t="s">
        <v>31</v>
      </c>
      <c r="Q29" s="25">
        <v>0</v>
      </c>
      <c r="R29" s="25">
        <f t="shared" si="10"/>
        <v>59</v>
      </c>
      <c r="S29" s="25">
        <f>VLOOKUP(B29,[1]平均基数!$B$3:$I$150,8,0)</f>
        <v>49415</v>
      </c>
      <c r="T29" s="25">
        <f t="shared" si="5"/>
        <v>56970</v>
      </c>
      <c r="U29" s="25">
        <f t="shared" si="4"/>
        <v>7555</v>
      </c>
    </row>
    <row r="30" customHeight="1" spans="1:21">
      <c r="A30" s="25">
        <v>26</v>
      </c>
      <c r="B30" s="25" t="s">
        <v>67</v>
      </c>
      <c r="C30" s="25" t="s">
        <v>48</v>
      </c>
      <c r="D30" s="25" t="s">
        <v>45</v>
      </c>
      <c r="E30" s="25">
        <v>90</v>
      </c>
      <c r="F30" s="25">
        <v>3</v>
      </c>
      <c r="G30" s="25">
        <v>1994</v>
      </c>
      <c r="H30" s="25">
        <v>1999</v>
      </c>
      <c r="I30" s="25">
        <v>1999</v>
      </c>
      <c r="J30" s="25">
        <v>2007</v>
      </c>
      <c r="K30" s="25"/>
      <c r="L30" s="25"/>
      <c r="M30" s="25">
        <v>32</v>
      </c>
      <c r="N30" s="25">
        <f t="shared" si="1"/>
        <v>24</v>
      </c>
      <c r="O30" s="25">
        <f t="shared" si="2"/>
        <v>31</v>
      </c>
      <c r="P30" s="25" t="s">
        <v>31</v>
      </c>
      <c r="Q30" s="25">
        <v>3</v>
      </c>
      <c r="R30" s="25">
        <f t="shared" si="10"/>
        <v>59</v>
      </c>
      <c r="S30" s="25">
        <f>VLOOKUP(B30,[1]平均基数!$B$3:$I$150,8,0)</f>
        <v>49415</v>
      </c>
      <c r="T30" s="25">
        <f t="shared" si="5"/>
        <v>58590</v>
      </c>
      <c r="U30" s="25">
        <f t="shared" si="4"/>
        <v>9175</v>
      </c>
    </row>
    <row r="31" customHeight="1" spans="1:21">
      <c r="A31" s="25">
        <v>27</v>
      </c>
      <c r="B31" s="25" t="s">
        <v>68</v>
      </c>
      <c r="C31" s="25" t="s">
        <v>50</v>
      </c>
      <c r="D31" s="25" t="s">
        <v>45</v>
      </c>
      <c r="E31" s="25">
        <v>90</v>
      </c>
      <c r="F31" s="25">
        <v>0</v>
      </c>
      <c r="G31" s="25">
        <v>1995</v>
      </c>
      <c r="H31" s="25">
        <v>1999</v>
      </c>
      <c r="I31" s="25">
        <v>1999</v>
      </c>
      <c r="J31" s="25">
        <v>2004</v>
      </c>
      <c r="K31" s="25"/>
      <c r="L31" s="25"/>
      <c r="M31" s="25">
        <f>IF(G31="",(2022-H31+1),(2022-G31+1))</f>
        <v>28</v>
      </c>
      <c r="N31" s="25">
        <f t="shared" si="1"/>
        <v>28.5</v>
      </c>
      <c r="O31" s="25">
        <f t="shared" si="2"/>
        <v>27</v>
      </c>
      <c r="P31" s="25" t="s">
        <v>31</v>
      </c>
      <c r="Q31" s="25">
        <v>0</v>
      </c>
      <c r="R31" s="25">
        <v>59</v>
      </c>
      <c r="S31" s="25">
        <f>VLOOKUP(B31,[1]平均基数!$B$3:$I$150,8,0)</f>
        <v>49415</v>
      </c>
      <c r="T31" s="25">
        <f t="shared" si="5"/>
        <v>56970</v>
      </c>
      <c r="U31" s="25">
        <f t="shared" si="4"/>
        <v>7555</v>
      </c>
    </row>
    <row r="32" customHeight="1" spans="1:21">
      <c r="A32" s="25">
        <v>28</v>
      </c>
      <c r="B32" s="25" t="s">
        <v>69</v>
      </c>
      <c r="C32" s="25" t="s">
        <v>48</v>
      </c>
      <c r="D32" s="25" t="s">
        <v>26</v>
      </c>
      <c r="E32" s="26">
        <f>IF(D32="正高",140,IF(D32="副高",105,IF(D32="处级",105,IF(D32="中级",90,IF(D32="初级",85)))))</f>
        <v>105</v>
      </c>
      <c r="F32" s="25"/>
      <c r="G32" s="25">
        <v>1994</v>
      </c>
      <c r="H32" s="25">
        <v>1996</v>
      </c>
      <c r="I32" s="25">
        <v>2005</v>
      </c>
      <c r="J32" s="25">
        <v>2006</v>
      </c>
      <c r="K32" s="25">
        <v>2020</v>
      </c>
      <c r="L32" s="25"/>
      <c r="M32" s="26">
        <f>IF(G32="",(2022-H32+1),(2022-G32+1))</f>
        <v>29</v>
      </c>
      <c r="N32" s="25">
        <f t="shared" si="1"/>
        <v>27</v>
      </c>
      <c r="O32" s="25">
        <f t="shared" si="2"/>
        <v>28</v>
      </c>
      <c r="P32" s="25" t="s">
        <v>31</v>
      </c>
      <c r="Q32" s="25">
        <v>3</v>
      </c>
      <c r="R32" s="25">
        <f>(M32+N32+Q32)</f>
        <v>59</v>
      </c>
      <c r="S32" s="25">
        <f>VLOOKUP(B32,[1]平均基数!$B$3:$I$150,8,0)</f>
        <v>49415</v>
      </c>
      <c r="T32" s="25">
        <f t="shared" si="5"/>
        <v>66465</v>
      </c>
      <c r="U32" s="25">
        <f t="shared" si="4"/>
        <v>17050</v>
      </c>
    </row>
    <row r="33" customHeight="1" spans="1:21">
      <c r="A33" s="25">
        <v>29</v>
      </c>
      <c r="B33" s="25" t="s">
        <v>70</v>
      </c>
      <c r="C33" s="25" t="s">
        <v>52</v>
      </c>
      <c r="D33" s="25" t="s">
        <v>45</v>
      </c>
      <c r="E33" s="25">
        <f>IF(D33="正高",140,IF(D33="副高",105,IF(D33="处级",105,IF(D33="中级",90,IF(D33="初级",85)))))</f>
        <v>90</v>
      </c>
      <c r="F33" s="25">
        <f>IF(H33&gt;1993,(0),IF(H33&lt;=1993,(1993-H33+1)))</f>
        <v>0</v>
      </c>
      <c r="G33" s="25">
        <v>1994</v>
      </c>
      <c r="H33" s="25">
        <v>1998</v>
      </c>
      <c r="I33" s="25">
        <v>1998</v>
      </c>
      <c r="J33" s="25">
        <v>2003</v>
      </c>
      <c r="K33" s="25"/>
      <c r="L33" s="25"/>
      <c r="M33" s="25">
        <v>29</v>
      </c>
      <c r="N33" s="25">
        <f t="shared" si="1"/>
        <v>30</v>
      </c>
      <c r="O33" s="25">
        <f t="shared" si="2"/>
        <v>28</v>
      </c>
      <c r="P33" s="25" t="s">
        <v>31</v>
      </c>
      <c r="Q33" s="25">
        <v>0</v>
      </c>
      <c r="R33" s="25">
        <f>(M33+N33+Q33)</f>
        <v>59</v>
      </c>
      <c r="S33" s="25">
        <f>VLOOKUP(B33,[1]平均基数!$B$3:$I$150,8,0)</f>
        <v>49415</v>
      </c>
      <c r="T33" s="25">
        <f t="shared" si="5"/>
        <v>56970</v>
      </c>
      <c r="U33" s="25">
        <f t="shared" si="4"/>
        <v>7555</v>
      </c>
    </row>
    <row r="34" customHeight="1" spans="1:21">
      <c r="A34" s="25">
        <v>30</v>
      </c>
      <c r="B34" s="25" t="s">
        <v>71</v>
      </c>
      <c r="C34" s="25" t="s">
        <v>64</v>
      </c>
      <c r="D34" s="25" t="s">
        <v>26</v>
      </c>
      <c r="E34" s="25">
        <f>IF(D34="正高",140,IF(D34="副高",105,IF(D34="处级",105,IF(D34="中级",90,IF(D34="初级",85)))))</f>
        <v>105</v>
      </c>
      <c r="F34" s="25">
        <f>IF(H34&gt;1993,(0),IF(H34&lt;=1993,(1993-H34+1)))</f>
        <v>0</v>
      </c>
      <c r="G34" s="25">
        <v>1995</v>
      </c>
      <c r="H34" s="25">
        <v>1999</v>
      </c>
      <c r="I34" s="25">
        <v>1999</v>
      </c>
      <c r="J34" s="25">
        <v>2004</v>
      </c>
      <c r="K34" s="25">
        <v>2020</v>
      </c>
      <c r="L34" s="25"/>
      <c r="M34" s="25">
        <f>IF(G34="",(2022-H34+1),(2022-G34+1))</f>
        <v>28</v>
      </c>
      <c r="N34" s="25">
        <f t="shared" si="1"/>
        <v>30</v>
      </c>
      <c r="O34" s="25">
        <f t="shared" si="2"/>
        <v>27</v>
      </c>
      <c r="P34" s="25" t="s">
        <v>31</v>
      </c>
      <c r="Q34" s="25">
        <v>0</v>
      </c>
      <c r="R34" s="25">
        <f>(M34+N34+Q34)</f>
        <v>58</v>
      </c>
      <c r="S34" s="25">
        <f>VLOOKUP(B34,[1]平均基数!$B$3:$I$150,8,0)</f>
        <v>49415</v>
      </c>
      <c r="T34" s="25">
        <f t="shared" si="5"/>
        <v>66465</v>
      </c>
      <c r="U34" s="25">
        <f t="shared" si="4"/>
        <v>17050</v>
      </c>
    </row>
    <row r="35" customHeight="1" spans="1:21">
      <c r="A35" s="25">
        <v>31</v>
      </c>
      <c r="B35" s="25" t="s">
        <v>72</v>
      </c>
      <c r="C35" s="25" t="s">
        <v>35</v>
      </c>
      <c r="D35" s="25" t="s">
        <v>45</v>
      </c>
      <c r="E35" s="25">
        <f>IF(D35="正高",140,IF(D35="副高",105,IF(D35="处级",105,IF(D35="中级",90,IF(D35="初级",85)))))</f>
        <v>90</v>
      </c>
      <c r="F35" s="25">
        <f>IF(H35&gt;1993,(0),IF(H35&lt;=1993,(1993-H35+1)))</f>
        <v>0</v>
      </c>
      <c r="G35" s="25">
        <v>1992</v>
      </c>
      <c r="H35" s="25">
        <v>1995</v>
      </c>
      <c r="I35" s="25">
        <v>2005</v>
      </c>
      <c r="J35" s="25">
        <v>2007</v>
      </c>
      <c r="K35" s="25"/>
      <c r="L35" s="25"/>
      <c r="M35" s="25">
        <f>IF(G35="",(2022-H35+1),(2022-G35+1))</f>
        <v>31</v>
      </c>
      <c r="N35" s="25">
        <f t="shared" si="1"/>
        <v>24</v>
      </c>
      <c r="O35" s="25">
        <f t="shared" si="2"/>
        <v>30</v>
      </c>
      <c r="P35" s="25" t="s">
        <v>31</v>
      </c>
      <c r="Q35" s="25">
        <v>3</v>
      </c>
      <c r="R35" s="25">
        <f>(M35+N35+Q35)</f>
        <v>58</v>
      </c>
      <c r="S35" s="25">
        <f>VLOOKUP(B35,[1]平均基数!$B$3:$I$150,8,0)</f>
        <v>49415</v>
      </c>
      <c r="T35" s="25">
        <f t="shared" si="5"/>
        <v>56970</v>
      </c>
      <c r="U35" s="25">
        <f t="shared" si="4"/>
        <v>7555</v>
      </c>
    </row>
    <row r="36" customHeight="1" spans="1:21">
      <c r="A36" s="25">
        <v>32</v>
      </c>
      <c r="B36" s="25" t="s">
        <v>73</v>
      </c>
      <c r="C36" s="25" t="s">
        <v>50</v>
      </c>
      <c r="D36" s="25" t="s">
        <v>26</v>
      </c>
      <c r="E36" s="25">
        <f>IF(D36="正高",140,IF(D36="副高",105,IF(D36="处级",105,IF(D36="中级",90,IF(D36="初级",85)))))</f>
        <v>105</v>
      </c>
      <c r="F36" s="25">
        <f>IF(H36&gt;1993,(0),IF(H36&lt;=1993,(1993-H36+1)))</f>
        <v>0</v>
      </c>
      <c r="G36" s="25">
        <v>1995</v>
      </c>
      <c r="H36" s="25">
        <v>1999</v>
      </c>
      <c r="I36" s="25">
        <v>1999</v>
      </c>
      <c r="J36" s="25">
        <v>2004</v>
      </c>
      <c r="K36" s="25">
        <v>2020</v>
      </c>
      <c r="L36" s="25"/>
      <c r="M36" s="25">
        <f>IF(G36="",(2022-H36+1),(2022-G36+1))</f>
        <v>28</v>
      </c>
      <c r="N36" s="25">
        <f t="shared" si="1"/>
        <v>30</v>
      </c>
      <c r="O36" s="25">
        <f t="shared" si="2"/>
        <v>27</v>
      </c>
      <c r="P36" s="25" t="s">
        <v>31</v>
      </c>
      <c r="Q36" s="25">
        <v>0</v>
      </c>
      <c r="R36" s="25">
        <f>(M36+N36+Q36)</f>
        <v>58</v>
      </c>
      <c r="S36" s="25">
        <f>VLOOKUP(B36,[1]平均基数!$B$3:$I$150,8,0)</f>
        <v>49415</v>
      </c>
      <c r="T36" s="25">
        <f t="shared" si="5"/>
        <v>66465</v>
      </c>
      <c r="U36" s="25">
        <v>7171</v>
      </c>
    </row>
  </sheetData>
  <sortState ref="A1:V61">
    <sortCondition ref="R1:R61" descending="1"/>
  </sortState>
  <mergeCells count="21">
    <mergeCell ref="A1:U1"/>
    <mergeCell ref="A2:U2"/>
    <mergeCell ref="J3: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M3:M4"/>
    <mergeCell ref="N3:N4"/>
    <mergeCell ref="O3:O4"/>
    <mergeCell ref="P3:P4"/>
    <mergeCell ref="Q3:Q4"/>
    <mergeCell ref="R3:R4"/>
    <mergeCell ref="S3:S4"/>
    <mergeCell ref="T3:T4"/>
    <mergeCell ref="U3:U4"/>
  </mergeCells>
  <conditionalFormatting sqref="D12">
    <cfRule type="duplicateValues" dxfId="0" priority="3"/>
    <cfRule type="duplicateValues" dxfId="0" priority="4"/>
  </conditionalFormatting>
  <conditionalFormatting sqref="B3:B4">
    <cfRule type="duplicateValues" dxfId="0" priority="1"/>
  </conditionalFormatting>
  <conditionalFormatting sqref="B5:B7">
    <cfRule type="duplicateValues" dxfId="0" priority="8"/>
  </conditionalFormatting>
  <conditionalFormatting sqref="B5:B7 B37:B1048576">
    <cfRule type="duplicateValues" dxfId="0" priority="7"/>
  </conditionalFormatting>
  <dataValidations count="3">
    <dataValidation type="list" allowBlank="1" showInputMessage="1" showErrorMessage="1" sqref="P22">
      <formula1>"是"</formula1>
    </dataValidation>
    <dataValidation type="list" allowBlank="1" showInputMessage="1" showErrorMessage="1" sqref="P29 P30 P31 P32 P33 P34 P1:P4 P5:P7 P8:P12 P13:P14 P15:P21 P23:P28 P35:P36 P37:P1048576">
      <formula1>"是,否"</formula1>
    </dataValidation>
    <dataValidation type="list" allowBlank="1" showInputMessage="1" showErrorMessage="1" sqref="D30 D31 D32 D33 D34 D1:D4 D5:D7 D8:D12 D13:D14 D15:D29 D35:D36 D37:D1048576">
      <formula1>"正高,副高,处级,中级"</formula1>
    </dataValidation>
  </dataValidations>
  <pageMargins left="0.75" right="0.75" top="1" bottom="1" header="0.5" footer="0.5"/>
  <pageSetup paperSize="9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6"/>
  <sheetViews>
    <sheetView zoomScale="85" zoomScaleNormal="85" workbookViewId="0">
      <selection activeCell="U5" sqref="U5:U6"/>
    </sheetView>
  </sheetViews>
  <sheetFormatPr defaultColWidth="7.32407407407407" defaultRowHeight="32.1" customHeight="1" outlineLevelRow="5"/>
  <cols>
    <col min="1" max="15" width="7.32407407407407" customWidth="1"/>
    <col min="16" max="16" width="7.32407407407407" style="1" customWidth="1"/>
    <col min="17" max="19" width="7.32407407407407" customWidth="1"/>
    <col min="20" max="20" width="8.62962962962963" customWidth="1"/>
    <col min="21" max="16383" width="7.32407407407407" customWidth="1"/>
  </cols>
  <sheetData>
    <row r="1" ht="26.1" customHeight="1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ht="27" customHeight="1" spans="1:21">
      <c r="A2" s="3" t="s">
        <v>74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ht="24" customHeight="1" spans="1:21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4" t="s">
        <v>7</v>
      </c>
      <c r="G3" s="6" t="s">
        <v>8</v>
      </c>
      <c r="H3" s="6" t="s">
        <v>9</v>
      </c>
      <c r="I3" s="12" t="s">
        <v>10</v>
      </c>
      <c r="J3" s="6" t="s">
        <v>11</v>
      </c>
      <c r="K3" s="6"/>
      <c r="L3" s="6"/>
      <c r="M3" s="6" t="s">
        <v>12</v>
      </c>
      <c r="N3" s="6" t="s">
        <v>13</v>
      </c>
      <c r="O3" s="12" t="s">
        <v>14</v>
      </c>
      <c r="P3" s="12" t="s">
        <v>15</v>
      </c>
      <c r="Q3" s="13" t="s">
        <v>16</v>
      </c>
      <c r="R3" s="6" t="s">
        <v>17</v>
      </c>
      <c r="S3" s="14" t="s">
        <v>75</v>
      </c>
      <c r="T3" s="19" t="s">
        <v>76</v>
      </c>
      <c r="U3" s="14" t="s">
        <v>77</v>
      </c>
    </row>
    <row r="4" customHeight="1" spans="1:21">
      <c r="A4" s="7"/>
      <c r="B4" s="7"/>
      <c r="C4" s="4"/>
      <c r="D4" s="7"/>
      <c r="E4" s="7"/>
      <c r="F4" s="7"/>
      <c r="G4" s="8"/>
      <c r="H4" s="8"/>
      <c r="I4" s="6"/>
      <c r="J4" s="8" t="s">
        <v>21</v>
      </c>
      <c r="K4" s="8" t="s">
        <v>22</v>
      </c>
      <c r="L4" s="8" t="s">
        <v>23</v>
      </c>
      <c r="M4" s="8"/>
      <c r="N4" s="8"/>
      <c r="O4" s="6"/>
      <c r="P4" s="6"/>
      <c r="Q4" s="15"/>
      <c r="R4" s="8"/>
      <c r="S4" s="16"/>
      <c r="T4" s="20"/>
      <c r="U4" s="16"/>
    </row>
    <row r="5" ht="27" customHeight="1" spans="1:21">
      <c r="A5" s="9">
        <v>1</v>
      </c>
      <c r="B5" s="10" t="s">
        <v>78</v>
      </c>
      <c r="C5" s="10" t="s">
        <v>52</v>
      </c>
      <c r="D5" s="10" t="s">
        <v>30</v>
      </c>
      <c r="E5" s="7">
        <f>IF(D5="正高",140,IF(D5="副高",105,IF(D5="处级",105,IF(D5="中级",90,IF(D5="初级",85)))))</f>
        <v>140</v>
      </c>
      <c r="F5" s="10">
        <v>0</v>
      </c>
      <c r="G5" s="10">
        <v>1992</v>
      </c>
      <c r="H5" s="10">
        <v>1995</v>
      </c>
      <c r="I5" s="10">
        <v>2002</v>
      </c>
      <c r="J5" s="10">
        <v>2003</v>
      </c>
      <c r="K5" s="10">
        <v>2008</v>
      </c>
      <c r="L5" s="10">
        <v>2022</v>
      </c>
      <c r="M5" s="7">
        <f>IF(G5="",(2022-H5+1),(2022-G5+1))</f>
        <v>31</v>
      </c>
      <c r="N5" s="7">
        <f>IF(D5="正高",(2022-L5+1)*2.5+(L5-K5)*2+(K5-J5)*1.5,IF(D5="副高",(2022-K5+1)*2+(K5-J5)*1.5,IF(D5="处级",(2022-K5+1)*2+(K5-J5)*1.5,IF(D5="中级",(2022-J5+1)*1.5))))</f>
        <v>38</v>
      </c>
      <c r="O5" s="7">
        <v>30</v>
      </c>
      <c r="P5" s="18" t="s">
        <v>31</v>
      </c>
      <c r="Q5" s="9">
        <f>IF(D5="正高",3,IF(O5&gt;=30,3,IF(#REF!="是",3)))</f>
        <v>3</v>
      </c>
      <c r="R5" s="7">
        <f>(M5+N5+Q5)</f>
        <v>72</v>
      </c>
      <c r="S5" s="17">
        <f>(633+F5*6)*105</f>
        <v>66465</v>
      </c>
      <c r="T5" s="17">
        <f>(633+F5*6)*E5</f>
        <v>88620</v>
      </c>
      <c r="U5" s="17">
        <f>T5-S5</f>
        <v>22155</v>
      </c>
    </row>
    <row r="6" customHeight="1" spans="1:21">
      <c r="A6" s="10">
        <v>2</v>
      </c>
      <c r="B6" s="10" t="s">
        <v>79</v>
      </c>
      <c r="C6" s="10" t="s">
        <v>25</v>
      </c>
      <c r="D6" s="10" t="s">
        <v>26</v>
      </c>
      <c r="E6" s="7">
        <f>IF(D6="正高",140,IF(D6="副高",105,IF(D6="处级",105,IF(D6="中级",90,IF(D6="初级",85)))))</f>
        <v>105</v>
      </c>
      <c r="F6" s="10">
        <v>0</v>
      </c>
      <c r="G6" s="10">
        <v>1994</v>
      </c>
      <c r="H6" s="10">
        <v>1998</v>
      </c>
      <c r="I6" s="10">
        <v>1998</v>
      </c>
      <c r="J6" s="10">
        <v>2005</v>
      </c>
      <c r="K6" s="10">
        <v>2021</v>
      </c>
      <c r="L6" s="10"/>
      <c r="M6" s="10">
        <v>29</v>
      </c>
      <c r="N6" s="10">
        <v>28</v>
      </c>
      <c r="O6" s="10">
        <v>29</v>
      </c>
      <c r="P6" s="10" t="s">
        <v>27</v>
      </c>
      <c r="Q6" s="10">
        <v>3</v>
      </c>
      <c r="R6" s="10">
        <v>60</v>
      </c>
      <c r="S6" s="17">
        <f>(633+F6*6)*90</f>
        <v>56970</v>
      </c>
      <c r="T6" s="17">
        <f>(633+F6*6)*E6</f>
        <v>66465</v>
      </c>
      <c r="U6" s="17">
        <f>T6-S6</f>
        <v>9495</v>
      </c>
    </row>
  </sheetData>
  <mergeCells count="21">
    <mergeCell ref="A1:U1"/>
    <mergeCell ref="A2:U2"/>
    <mergeCell ref="J3: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M3:M4"/>
    <mergeCell ref="N3:N4"/>
    <mergeCell ref="O3:O4"/>
    <mergeCell ref="P3:P4"/>
    <mergeCell ref="Q3:Q4"/>
    <mergeCell ref="R3:R4"/>
    <mergeCell ref="S3:S4"/>
    <mergeCell ref="T3:T4"/>
    <mergeCell ref="U3:U4"/>
  </mergeCells>
  <dataValidations count="3">
    <dataValidation type="list" allowBlank="1" showInputMessage="1" showErrorMessage="1" sqref="P6">
      <formula1>"是"</formula1>
    </dataValidation>
    <dataValidation type="list" allowBlank="1" showInputMessage="1" showErrorMessage="1" sqref="D1:D6">
      <formula1>"正高,副高,处级,中级"</formula1>
    </dataValidation>
    <dataValidation type="list" allowBlank="1" showInputMessage="1" showErrorMessage="1" sqref="P1:P4">
      <formula1>"是,否"</formula1>
    </dataValidation>
  </dataValidations>
  <pageMargins left="0.75" right="0.75" top="1" bottom="1" header="0.5" footer="0.5"/>
  <pageSetup paperSize="9" scale="85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6"/>
  <sheetViews>
    <sheetView tabSelected="1" workbookViewId="0">
      <selection activeCell="L10" sqref="L10"/>
    </sheetView>
  </sheetViews>
  <sheetFormatPr defaultColWidth="7.55555555555556" defaultRowHeight="30" customHeight="1" outlineLevelRow="5"/>
  <cols>
    <col min="1" max="3" width="7.55555555555556" customWidth="1"/>
    <col min="4" max="4" width="7.55555555555556" style="1" customWidth="1"/>
    <col min="5" max="16384" width="7.55555555555556" customWidth="1"/>
  </cols>
  <sheetData>
    <row r="1" customHeight="1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customHeight="1" spans="1:21">
      <c r="A2" s="3" t="s">
        <v>80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customHeight="1" spans="1:21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4" t="s">
        <v>7</v>
      </c>
      <c r="G3" s="6" t="s">
        <v>8</v>
      </c>
      <c r="H3" s="6" t="s">
        <v>9</v>
      </c>
      <c r="I3" s="12" t="s">
        <v>10</v>
      </c>
      <c r="J3" s="6" t="s">
        <v>11</v>
      </c>
      <c r="K3" s="6"/>
      <c r="L3" s="6"/>
      <c r="M3" s="6" t="s">
        <v>12</v>
      </c>
      <c r="N3" s="6" t="s">
        <v>13</v>
      </c>
      <c r="O3" s="12" t="s">
        <v>14</v>
      </c>
      <c r="P3" s="12" t="s">
        <v>15</v>
      </c>
      <c r="Q3" s="13" t="s">
        <v>16</v>
      </c>
      <c r="R3" s="6" t="s">
        <v>17</v>
      </c>
      <c r="S3" s="14" t="s">
        <v>81</v>
      </c>
      <c r="T3" s="14" t="s">
        <v>82</v>
      </c>
      <c r="U3" s="14" t="s">
        <v>20</v>
      </c>
    </row>
    <row r="4" customHeight="1" spans="1:21">
      <c r="A4" s="7"/>
      <c r="B4" s="7"/>
      <c r="C4" s="4"/>
      <c r="D4" s="7"/>
      <c r="E4" s="7"/>
      <c r="F4" s="7"/>
      <c r="G4" s="8"/>
      <c r="H4" s="8"/>
      <c r="I4" s="6"/>
      <c r="J4" s="8" t="s">
        <v>21</v>
      </c>
      <c r="K4" s="8" t="s">
        <v>22</v>
      </c>
      <c r="L4" s="8" t="s">
        <v>23</v>
      </c>
      <c r="M4" s="8"/>
      <c r="N4" s="8"/>
      <c r="O4" s="6"/>
      <c r="P4" s="6"/>
      <c r="Q4" s="15"/>
      <c r="R4" s="8"/>
      <c r="S4" s="16"/>
      <c r="T4" s="16"/>
      <c r="U4" s="16"/>
    </row>
    <row r="5" customHeight="1" spans="1:21">
      <c r="A5" s="9">
        <v>1</v>
      </c>
      <c r="B5" s="10" t="s">
        <v>83</v>
      </c>
      <c r="C5" s="10" t="s">
        <v>84</v>
      </c>
      <c r="D5" s="10" t="s">
        <v>26</v>
      </c>
      <c r="E5" s="7">
        <f>IF(D5="正高",140,IF(D5="副高",105,IF(D5="处级",105,IF(D5="中级",90,IF(D5="初级",85)))))</f>
        <v>105</v>
      </c>
      <c r="F5" s="10" t="s">
        <v>85</v>
      </c>
      <c r="G5" s="10">
        <v>1992</v>
      </c>
      <c r="H5" s="10">
        <v>1995</v>
      </c>
      <c r="I5" s="10">
        <v>2010</v>
      </c>
      <c r="J5" s="10">
        <v>2001</v>
      </c>
      <c r="K5" s="10">
        <v>2014</v>
      </c>
      <c r="L5" s="10"/>
      <c r="M5" s="7">
        <v>31</v>
      </c>
      <c r="N5" s="7">
        <v>39.5</v>
      </c>
      <c r="O5" s="7">
        <v>31</v>
      </c>
      <c r="P5" s="7"/>
      <c r="Q5" s="9" t="s">
        <v>85</v>
      </c>
      <c r="R5" s="7">
        <v>70.5</v>
      </c>
      <c r="S5" s="17">
        <v>36472</v>
      </c>
      <c r="T5" s="17">
        <v>66465</v>
      </c>
      <c r="U5" s="17">
        <v>29993</v>
      </c>
    </row>
    <row r="6" customHeight="1" spans="1:21">
      <c r="A6" s="9">
        <v>2</v>
      </c>
      <c r="B6" s="11" t="s">
        <v>86</v>
      </c>
      <c r="C6" s="11" t="s">
        <v>84</v>
      </c>
      <c r="D6" s="11" t="s">
        <v>26</v>
      </c>
      <c r="E6" s="7">
        <v>105</v>
      </c>
      <c r="F6" s="11" t="s">
        <v>85</v>
      </c>
      <c r="G6" s="11">
        <v>1996</v>
      </c>
      <c r="H6" s="11">
        <v>1998</v>
      </c>
      <c r="I6" s="11">
        <v>1998</v>
      </c>
      <c r="J6" s="11">
        <v>2004</v>
      </c>
      <c r="K6" s="11">
        <v>2018</v>
      </c>
      <c r="L6" s="11"/>
      <c r="M6" s="7">
        <v>28</v>
      </c>
      <c r="N6" s="7">
        <v>33</v>
      </c>
      <c r="O6" s="7">
        <v>30</v>
      </c>
      <c r="P6" s="7"/>
      <c r="Q6" s="9"/>
      <c r="R6" s="7">
        <v>61</v>
      </c>
      <c r="S6" s="17">
        <v>49415</v>
      </c>
      <c r="T6" s="17">
        <v>66465</v>
      </c>
      <c r="U6" s="17">
        <v>16668</v>
      </c>
    </row>
  </sheetData>
  <mergeCells count="21">
    <mergeCell ref="A1:U1"/>
    <mergeCell ref="A2:U2"/>
    <mergeCell ref="J3: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M3:M4"/>
    <mergeCell ref="N3:N4"/>
    <mergeCell ref="O3:O4"/>
    <mergeCell ref="P3:P4"/>
    <mergeCell ref="Q3:Q4"/>
    <mergeCell ref="R3:R4"/>
    <mergeCell ref="S3:S4"/>
    <mergeCell ref="T3:T4"/>
    <mergeCell ref="U3:U4"/>
  </mergeCells>
  <dataValidations count="3">
    <dataValidation type="list" allowBlank="1" showInputMessage="1" showErrorMessage="1" sqref="D1 D5 D6 D2:D4 D7:D1048576">
      <formula1>"正高,副高,处级,中级"</formula1>
    </dataValidation>
    <dataValidation type="list" allowBlank="1" showInputMessage="1" showErrorMessage="1" sqref="P1">
      <formula1>"是,否"</formula1>
    </dataValidation>
    <dataValidation type="list" allowBlank="1" showInputMessage="1" showErrorMessage="1" sqref="P5 P6 P2:P4 P7:P1048576">
      <formula1>"是"</formula1>
    </dataValidation>
  </dataValidations>
  <pageMargins left="0.75" right="0.75" top="1" bottom="1" header="0.5" footer="0.5"/>
  <pageSetup paperSize="9" scale="8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在职干部全额</vt:lpstr>
      <vt:lpstr>在职干部差额</vt:lpstr>
      <vt:lpstr>附属中学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jjjc</dc:creator>
  <cp:lastModifiedBy>jjjc</cp:lastModifiedBy>
  <dcterms:created xsi:type="dcterms:W3CDTF">2021-08-30T02:00:00Z</dcterms:created>
  <dcterms:modified xsi:type="dcterms:W3CDTF">2024-03-01T03:03:44Z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4FF7BC03E05A4835B805E002EA6B7D08</vt:lpwstr>
  </property>
</Properties>
</file>